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C:\Users\Yuten Kawate\Downloads\"/>
    </mc:Choice>
  </mc:AlternateContent>
  <xr:revisionPtr revIDLastSave="0" documentId="13_ncr:1_{9752D15D-37BA-4F58-9A1C-808672D280F6}" xr6:coauthVersionLast="47" xr6:coauthVersionMax="47" xr10:uidLastSave="{00000000-0000-0000-0000-000000000000}"/>
  <bookViews>
    <workbookView xWindow="-28920" yWindow="-120" windowWidth="29040" windowHeight="15720" xr2:uid="{00000000-000D-0000-FFFF-FFFF00000000}"/>
  </bookViews>
  <sheets>
    <sheet name="エントリーシート" sheetId="2" r:id="rId1"/>
    <sheet name="大会・チーム情報" sheetId="4" r:id="rId2"/>
    <sheet name="マスター" sheetId="5" r:id="rId3"/>
  </sheets>
  <definedNames>
    <definedName name="_xlnm.Print_Area" localSheetId="0">エントリーシート!$A$1:$AP$100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5" i="2" l="1"/>
  <c r="D15" i="2" s="1"/>
  <c r="F6" i="4"/>
  <c r="G20" i="4"/>
  <c r="G19" i="4"/>
  <c r="G18" i="4"/>
  <c r="G17" i="4"/>
  <c r="G16" i="4"/>
  <c r="G15" i="4"/>
  <c r="G14" i="4"/>
  <c r="G13" i="4"/>
  <c r="G12" i="4"/>
  <c r="G11" i="4"/>
  <c r="G10" i="4"/>
  <c r="G9" i="4"/>
  <c r="I22" i="2"/>
  <c r="I34" i="2"/>
  <c r="I46" i="2"/>
  <c r="I58" i="2"/>
  <c r="I70" i="2"/>
  <c r="I82" i="2"/>
  <c r="U22" i="2"/>
  <c r="U34" i="2"/>
  <c r="U46" i="2"/>
  <c r="U58" i="2"/>
  <c r="U70" i="2"/>
  <c r="U82" i="2"/>
  <c r="G22" i="2"/>
  <c r="G34" i="2"/>
  <c r="G46" i="2"/>
  <c r="G58" i="2"/>
  <c r="I6" i="4" s="1"/>
  <c r="G70" i="2"/>
  <c r="G82" i="2"/>
  <c r="S22" i="2"/>
  <c r="S34" i="2"/>
  <c r="S46" i="2"/>
  <c r="S58" i="2"/>
  <c r="S70" i="2"/>
  <c r="S82" i="2"/>
  <c r="E22" i="2"/>
  <c r="E34" i="2"/>
  <c r="E46" i="2"/>
  <c r="E58" i="2"/>
  <c r="E70" i="2"/>
  <c r="E82" i="2"/>
  <c r="H6" i="4" s="1"/>
  <c r="Q22" i="2"/>
  <c r="Q34" i="2"/>
  <c r="Q46" i="2"/>
  <c r="Q58" i="2"/>
  <c r="Q70" i="2"/>
  <c r="Q82" i="2"/>
  <c r="J12" i="2"/>
  <c r="E6" i="4"/>
  <c r="J24" i="2"/>
  <c r="J36" i="2"/>
  <c r="J48" i="2"/>
  <c r="J60" i="2"/>
  <c r="V12" i="2"/>
  <c r="V24" i="2"/>
  <c r="V36" i="2"/>
  <c r="V48" i="2"/>
  <c r="V60" i="2"/>
  <c r="C6" i="4"/>
  <c r="P81" i="2"/>
  <c r="V80" i="2"/>
  <c r="P80" i="2" s="1"/>
  <c r="P79" i="2"/>
  <c r="P78" i="2"/>
  <c r="P77" i="2"/>
  <c r="P76" i="2"/>
  <c r="V75" i="2"/>
  <c r="P75" i="2" s="1"/>
  <c r="V74" i="2"/>
  <c r="P74" i="2"/>
  <c r="P73" i="2"/>
  <c r="F20" i="4" s="1"/>
  <c r="V72" i="2"/>
  <c r="D81" i="2"/>
  <c r="J80" i="2"/>
  <c r="D80" i="2" s="1"/>
  <c r="D79" i="2"/>
  <c r="D78" i="2"/>
  <c r="D77" i="2"/>
  <c r="D76" i="2"/>
  <c r="J75" i="2"/>
  <c r="D75" i="2" s="1"/>
  <c r="J74" i="2"/>
  <c r="D74" i="2"/>
  <c r="D73" i="2"/>
  <c r="F14" i="4" s="1"/>
  <c r="J72" i="2"/>
  <c r="P69" i="2"/>
  <c r="V68" i="2"/>
  <c r="P68" i="2" s="1"/>
  <c r="P67" i="2"/>
  <c r="P66" i="2"/>
  <c r="P65" i="2"/>
  <c r="P64" i="2"/>
  <c r="V63" i="2"/>
  <c r="P63" i="2" s="1"/>
  <c r="V62" i="2"/>
  <c r="P62" i="2"/>
  <c r="P61" i="2"/>
  <c r="F19" i="4" s="1"/>
  <c r="D69" i="2"/>
  <c r="J68" i="2"/>
  <c r="D68" i="2" s="1"/>
  <c r="D67" i="2"/>
  <c r="D66" i="2"/>
  <c r="D65" i="2"/>
  <c r="D64" i="2"/>
  <c r="J63" i="2"/>
  <c r="D63" i="2" s="1"/>
  <c r="J62" i="2"/>
  <c r="D62" i="2"/>
  <c r="D61" i="2"/>
  <c r="F13" i="4" s="1"/>
  <c r="P57" i="2"/>
  <c r="V56" i="2"/>
  <c r="P56" i="2" s="1"/>
  <c r="P55" i="2"/>
  <c r="P54" i="2"/>
  <c r="P53" i="2"/>
  <c r="P52" i="2"/>
  <c r="V51" i="2"/>
  <c r="P51" i="2" s="1"/>
  <c r="V50" i="2"/>
  <c r="P50" i="2"/>
  <c r="P49" i="2"/>
  <c r="F18" i="4" s="1"/>
  <c r="D57" i="2"/>
  <c r="J56" i="2"/>
  <c r="D56" i="2" s="1"/>
  <c r="D55" i="2"/>
  <c r="D54" i="2"/>
  <c r="D53" i="2"/>
  <c r="D52" i="2"/>
  <c r="J51" i="2"/>
  <c r="D51" i="2" s="1"/>
  <c r="J50" i="2"/>
  <c r="D50" i="2"/>
  <c r="D49" i="2"/>
  <c r="F12" i="4" s="1"/>
  <c r="P45" i="2"/>
  <c r="V44" i="2"/>
  <c r="P44" i="2" s="1"/>
  <c r="P43" i="2"/>
  <c r="P42" i="2"/>
  <c r="P41" i="2"/>
  <c r="P40" i="2"/>
  <c r="V39" i="2"/>
  <c r="P39" i="2" s="1"/>
  <c r="V38" i="2"/>
  <c r="P38" i="2"/>
  <c r="P37" i="2"/>
  <c r="F17" i="4" s="1"/>
  <c r="D45" i="2"/>
  <c r="J44" i="2"/>
  <c r="D44" i="2" s="1"/>
  <c r="D43" i="2"/>
  <c r="D42" i="2"/>
  <c r="D41" i="2"/>
  <c r="D40" i="2"/>
  <c r="J39" i="2"/>
  <c r="D39" i="2" s="1"/>
  <c r="J38" i="2"/>
  <c r="D38" i="2"/>
  <c r="D37" i="2"/>
  <c r="F11" i="4" s="1"/>
  <c r="P33" i="2"/>
  <c r="V32" i="2"/>
  <c r="P32" i="2" s="1"/>
  <c r="P31" i="2"/>
  <c r="P30" i="2"/>
  <c r="P29" i="2"/>
  <c r="P28" i="2"/>
  <c r="V27" i="2"/>
  <c r="P27" i="2" s="1"/>
  <c r="V26" i="2"/>
  <c r="P26" i="2"/>
  <c r="P25" i="2"/>
  <c r="F16" i="4" s="1"/>
  <c r="D33" i="2"/>
  <c r="J32" i="2"/>
  <c r="D32" i="2" s="1"/>
  <c r="D31" i="2"/>
  <c r="D30" i="2"/>
  <c r="D29" i="2"/>
  <c r="D28" i="2"/>
  <c r="J27" i="2"/>
  <c r="D27" i="2" s="1"/>
  <c r="J26" i="2"/>
  <c r="D26" i="2"/>
  <c r="D25" i="2"/>
  <c r="F10" i="4" s="1"/>
  <c r="P21" i="2"/>
  <c r="V20" i="2"/>
  <c r="P20" i="2" s="1"/>
  <c r="P19" i="2"/>
  <c r="P18" i="2"/>
  <c r="P17" i="2"/>
  <c r="P16" i="2"/>
  <c r="V15" i="2"/>
  <c r="P15" i="2" s="1"/>
  <c r="V14" i="2"/>
  <c r="P14" i="2"/>
  <c r="P13" i="2"/>
  <c r="F15" i="4" s="1"/>
  <c r="D14" i="2"/>
  <c r="J14" i="2"/>
  <c r="J20" i="2"/>
  <c r="D20" i="2" s="1"/>
  <c r="D21" i="2"/>
  <c r="D19" i="2"/>
  <c r="D18" i="2"/>
  <c r="D17" i="2"/>
  <c r="D16" i="2"/>
  <c r="D13" i="2"/>
  <c r="F9" i="4" s="1"/>
  <c r="C1" i="2"/>
  <c r="G6" i="4"/>
  <c r="B6" i="4"/>
  <c r="J6" i="4" l="1"/>
  <c r="D6" i="4"/>
</calcChain>
</file>

<file path=xl/sharedStrings.xml><?xml version="1.0" encoding="utf-8"?>
<sst xmlns="http://schemas.openxmlformats.org/spreadsheetml/2006/main" count="297" uniqueCount="82">
  <si>
    <t>大会名</t>
    <rPh sb="0" eb="2">
      <t>タイカイ</t>
    </rPh>
    <rPh sb="2" eb="3">
      <t>メイ</t>
    </rPh>
    <phoneticPr fontId="19"/>
  </si>
  <si>
    <t>日程</t>
    <rPh sb="0" eb="2">
      <t>ニッテイ</t>
    </rPh>
    <phoneticPr fontId="19"/>
  </si>
  <si>
    <t>チーム情報</t>
    <rPh sb="3" eb="5">
      <t>ジョウホウ</t>
    </rPh>
    <phoneticPr fontId="19"/>
  </si>
  <si>
    <t>チーム名</t>
    <rPh sb="3" eb="4">
      <t>メイ</t>
    </rPh>
    <phoneticPr fontId="19"/>
  </si>
  <si>
    <t>所属団体名</t>
    <rPh sb="0" eb="2">
      <t>ショゾク</t>
    </rPh>
    <rPh sb="2" eb="4">
      <t>ダンタイ</t>
    </rPh>
    <rPh sb="4" eb="5">
      <t>メイ</t>
    </rPh>
    <phoneticPr fontId="19"/>
  </si>
  <si>
    <t>チーム紹介</t>
    <rPh sb="3" eb="5">
      <t>ショウカイ</t>
    </rPh>
    <phoneticPr fontId="19"/>
  </si>
  <si>
    <t>チーム連絡先</t>
    <rPh sb="3" eb="5">
      <t>レンラク</t>
    </rPh>
    <rPh sb="5" eb="6">
      <t>サキ</t>
    </rPh>
    <phoneticPr fontId="19"/>
  </si>
  <si>
    <t>背番号</t>
    <rPh sb="0" eb="3">
      <t>セバンゴウ</t>
    </rPh>
    <phoneticPr fontId="19"/>
  </si>
  <si>
    <t>名前</t>
    <rPh sb="0" eb="2">
      <t>ナマエ</t>
    </rPh>
    <phoneticPr fontId="19"/>
  </si>
  <si>
    <t>住所</t>
    <rPh sb="0" eb="2">
      <t>ジュウショ</t>
    </rPh>
    <phoneticPr fontId="19"/>
  </si>
  <si>
    <t>ポジション</t>
    <phoneticPr fontId="19"/>
  </si>
  <si>
    <t>身長</t>
    <rPh sb="0" eb="2">
      <t>シンチョウ</t>
    </rPh>
    <phoneticPr fontId="19"/>
  </si>
  <si>
    <t>体重</t>
    <rPh sb="0" eb="2">
      <t>タイジュウ</t>
    </rPh>
    <phoneticPr fontId="19"/>
  </si>
  <si>
    <t>年齢</t>
    <rPh sb="0" eb="2">
      <t>ネンレイ</t>
    </rPh>
    <phoneticPr fontId="19"/>
  </si>
  <si>
    <t>カバディ歴</t>
    <rPh sb="4" eb="5">
      <t>レキ</t>
    </rPh>
    <phoneticPr fontId="19"/>
  </si>
  <si>
    <t>携帯番号</t>
    <rPh sb="0" eb="2">
      <t>ケイタイ</t>
    </rPh>
    <rPh sb="2" eb="4">
      <t>バンゴウ</t>
    </rPh>
    <phoneticPr fontId="19"/>
  </si>
  <si>
    <t>代表者氏名</t>
    <rPh sb="0" eb="3">
      <t>ダイヒョウシャ</t>
    </rPh>
    <rPh sb="3" eb="5">
      <t>シメイ</t>
    </rPh>
    <phoneticPr fontId="19"/>
  </si>
  <si>
    <t>1.</t>
    <phoneticPr fontId="19"/>
  </si>
  <si>
    <t>郵便番号</t>
    <rPh sb="0" eb="4">
      <t>ユウビンバンゴウ</t>
    </rPh>
    <phoneticPr fontId="19"/>
  </si>
  <si>
    <t>レイダー</t>
    <phoneticPr fontId="19"/>
  </si>
  <si>
    <t>R/U</t>
    <phoneticPr fontId="19"/>
  </si>
  <si>
    <t>S</t>
  </si>
  <si>
    <t>S</t>
    <phoneticPr fontId="19"/>
  </si>
  <si>
    <t>AS</t>
  </si>
  <si>
    <t>AS</t>
    <phoneticPr fontId="19"/>
  </si>
  <si>
    <t>●</t>
    <phoneticPr fontId="19"/>
  </si>
  <si>
    <t>自宅電話</t>
    <rPh sb="0" eb="2">
      <t>ジタク</t>
    </rPh>
    <rPh sb="2" eb="4">
      <t>デンワ</t>
    </rPh>
    <phoneticPr fontId="19"/>
  </si>
  <si>
    <t>生年月日</t>
    <rPh sb="0" eb="4">
      <t>セイネンガッピ</t>
    </rPh>
    <phoneticPr fontId="19"/>
  </si>
  <si>
    <t>始めた年</t>
    <rPh sb="0" eb="1">
      <t>ハジ</t>
    </rPh>
    <rPh sb="3" eb="4">
      <t>トシ</t>
    </rPh>
    <phoneticPr fontId="19"/>
  </si>
  <si>
    <t>2.</t>
    <phoneticPr fontId="19"/>
  </si>
  <si>
    <t>3.</t>
    <phoneticPr fontId="19"/>
  </si>
  <si>
    <t>4.</t>
    <phoneticPr fontId="19"/>
  </si>
  <si>
    <t>5.</t>
    <phoneticPr fontId="19"/>
  </si>
  <si>
    <t>6.</t>
    <phoneticPr fontId="19"/>
  </si>
  <si>
    <t>11.</t>
    <phoneticPr fontId="19"/>
  </si>
  <si>
    <t>12.</t>
    <phoneticPr fontId="19"/>
  </si>
  <si>
    <t>7.</t>
    <phoneticPr fontId="19"/>
  </si>
  <si>
    <t>8.</t>
    <phoneticPr fontId="19"/>
  </si>
  <si>
    <t>9.</t>
    <phoneticPr fontId="19"/>
  </si>
  <si>
    <t>10.</t>
    <phoneticPr fontId="19"/>
  </si>
  <si>
    <t>審判対応可</t>
    <rPh sb="0" eb="2">
      <t>シンパン</t>
    </rPh>
    <rPh sb="2" eb="4">
      <t>タイオウ</t>
    </rPh>
    <rPh sb="4" eb="5">
      <t>カ</t>
    </rPh>
    <phoneticPr fontId="19"/>
  </si>
  <si>
    <t>・ご記入頂いた個人情報は、日本カバディ協会監修及び、それに準ずるHP、印刷物等以外には使用いたしません。</t>
    <phoneticPr fontId="19"/>
  </si>
  <si>
    <t>　記載内容や写真が不適切と判断した場合は変更の依頼をする場合がございます。</t>
    <rPh sb="1" eb="3">
      <t>キサイ</t>
    </rPh>
    <rPh sb="3" eb="5">
      <t>ナイヨウ</t>
    </rPh>
    <rPh sb="6" eb="8">
      <t>シャシン</t>
    </rPh>
    <rPh sb="9" eb="12">
      <t>フテキセツ</t>
    </rPh>
    <rPh sb="13" eb="15">
      <t>ハンダン</t>
    </rPh>
    <rPh sb="17" eb="19">
      <t>バアイ</t>
    </rPh>
    <rPh sb="20" eb="22">
      <t>ヘンコウ</t>
    </rPh>
    <rPh sb="23" eb="25">
      <t>イライ</t>
    </rPh>
    <rPh sb="28" eb="30">
      <t>バアイ</t>
    </rPh>
    <phoneticPr fontId="19"/>
  </si>
  <si>
    <t>人数</t>
    <rPh sb="0" eb="2">
      <t>ニンズウ</t>
    </rPh>
    <phoneticPr fontId="19"/>
  </si>
  <si>
    <t>一般</t>
    <rPh sb="0" eb="2">
      <t>イッパン</t>
    </rPh>
    <phoneticPr fontId="19"/>
  </si>
  <si>
    <t>学生</t>
    <rPh sb="0" eb="2">
      <t>ガクセイ</t>
    </rPh>
    <phoneticPr fontId="19"/>
  </si>
  <si>
    <t>代表者</t>
    <rPh sb="0" eb="3">
      <t>ダイヒョウシャ</t>
    </rPh>
    <phoneticPr fontId="19"/>
  </si>
  <si>
    <t>所属</t>
    <rPh sb="0" eb="2">
      <t>ショゾク</t>
    </rPh>
    <phoneticPr fontId="19"/>
  </si>
  <si>
    <t>U/R</t>
  </si>
  <si>
    <t>参加費</t>
  </si>
  <si>
    <t>非会員</t>
  </si>
  <si>
    <t>会議</t>
    <rPh sb="0" eb="2">
      <t>カイギ</t>
    </rPh>
    <phoneticPr fontId="19"/>
  </si>
  <si>
    <t>携帯電話</t>
    <rPh sb="0" eb="2">
      <t>ケイタイ</t>
    </rPh>
    <rPh sb="2" eb="4">
      <t>デンワ</t>
    </rPh>
    <phoneticPr fontId="19"/>
  </si>
  <si>
    <t>ポジション</t>
    <phoneticPr fontId="19"/>
  </si>
  <si>
    <t>S</t>
    <phoneticPr fontId="19"/>
  </si>
  <si>
    <t>●</t>
  </si>
  <si>
    <t>ディフェンダー</t>
    <phoneticPr fontId="19"/>
  </si>
  <si>
    <t>オールラウンダー</t>
  </si>
  <si>
    <t>オールラウンダー</t>
    <phoneticPr fontId="19"/>
  </si>
  <si>
    <t>例</t>
    <rPh sb="0" eb="1">
      <t>レイ</t>
    </rPh>
    <phoneticPr fontId="19"/>
  </si>
  <si>
    <t>カバディ　太郎</t>
    <rPh sb="5" eb="7">
      <t>タロウ</t>
    </rPh>
    <phoneticPr fontId="19"/>
  </si>
  <si>
    <t>170-0011</t>
    <phoneticPr fontId="19"/>
  </si>
  <si>
    <t>東京都豊島区池袋本町3-25-9　マンション吉村402号</t>
    <phoneticPr fontId="19"/>
  </si>
  <si>
    <t>03-6914-3047</t>
    <phoneticPr fontId="19"/>
  </si>
  <si>
    <t>チームメンバーリスト</t>
    <phoneticPr fontId="19"/>
  </si>
  <si>
    <t>010-0000-0000</t>
    <phoneticPr fontId="19"/>
  </si>
  <si>
    <t>登録方法</t>
    <rPh sb="0" eb="2">
      <t>トウロク</t>
    </rPh>
    <rPh sb="2" eb="4">
      <t>ホウホウ</t>
    </rPh>
    <phoneticPr fontId="19"/>
  </si>
  <si>
    <t>学生の場合、"●"を選択してください。</t>
    <rPh sb="0" eb="2">
      <t>ガクセイ</t>
    </rPh>
    <rPh sb="3" eb="5">
      <t>バアイ</t>
    </rPh>
    <rPh sb="10" eb="12">
      <t>センタク</t>
    </rPh>
    <phoneticPr fontId="19"/>
  </si>
  <si>
    <t>審判対応可能表について、対応可能なものは"●"を選択してください。</t>
    <rPh sb="4" eb="6">
      <t>カノウ</t>
    </rPh>
    <rPh sb="6" eb="7">
      <t>ヒョウ</t>
    </rPh>
    <rPh sb="12" eb="14">
      <t>タイオウ</t>
    </rPh>
    <rPh sb="14" eb="16">
      <t>カノウ</t>
    </rPh>
    <rPh sb="24" eb="26">
      <t>センタク</t>
    </rPh>
    <phoneticPr fontId="19"/>
  </si>
  <si>
    <t>R/U　レフェリーアンパイア</t>
    <phoneticPr fontId="19"/>
  </si>
  <si>
    <t>S　スコアラー</t>
    <phoneticPr fontId="19"/>
  </si>
  <si>
    <t>その他</t>
    <rPh sb="2" eb="3">
      <t>タ</t>
    </rPh>
    <phoneticPr fontId="19"/>
  </si>
  <si>
    <t>・チーム集合写真はファイル名をチーム名にして、メールにて合わせてお送りください。</t>
    <rPh sb="13" eb="14">
      <t>メイ</t>
    </rPh>
    <rPh sb="28" eb="29">
      <t>ア</t>
    </rPh>
    <rPh sb="33" eb="34">
      <t>オク</t>
    </rPh>
    <phoneticPr fontId="19"/>
  </si>
  <si>
    <t>大会登録選手</t>
    <rPh sb="0" eb="2">
      <t>タイカイ</t>
    </rPh>
    <rPh sb="2" eb="4">
      <t>トウロク</t>
    </rPh>
    <rPh sb="4" eb="6">
      <t>センシュ</t>
    </rPh>
    <phoneticPr fontId="19"/>
  </si>
  <si>
    <r>
      <t>1.</t>
    </r>
    <r>
      <rPr>
        <b/>
        <sz val="10"/>
        <color indexed="10"/>
        <rFont val="HGSｺﾞｼｯｸM"/>
        <family val="3"/>
        <charset val="128"/>
      </rPr>
      <t>チームメンバーリスト</t>
    </r>
    <r>
      <rPr>
        <sz val="10"/>
        <rFont val="HGSｺﾞｼｯｸM"/>
        <family val="3"/>
        <charset val="128"/>
      </rPr>
      <t>に選手の情報を入力してください。</t>
    </r>
    <rPh sb="13" eb="15">
      <t>センシュ</t>
    </rPh>
    <rPh sb="16" eb="18">
      <t>ジョウホウ</t>
    </rPh>
    <rPh sb="19" eb="21">
      <t>ニュウリョク</t>
    </rPh>
    <phoneticPr fontId="19"/>
  </si>
  <si>
    <r>
      <t>2..大会に登録する選手の背番号を、</t>
    </r>
    <r>
      <rPr>
        <b/>
        <sz val="10"/>
        <color indexed="10"/>
        <rFont val="HGSｺﾞｼｯｸM"/>
        <family val="3"/>
        <charset val="128"/>
      </rPr>
      <t>大会登録選手</t>
    </r>
    <r>
      <rPr>
        <sz val="10"/>
        <rFont val="HGSｺﾞｼｯｸM"/>
        <family val="3"/>
        <charset val="128"/>
      </rPr>
      <t>の背番号欄(黄色背景)に該当する選手の背番号を入力してください。</t>
    </r>
    <rPh sb="3" eb="5">
      <t>タイカイ</t>
    </rPh>
    <rPh sb="6" eb="8">
      <t>トウロク</t>
    </rPh>
    <rPh sb="10" eb="12">
      <t>センシュ</t>
    </rPh>
    <rPh sb="13" eb="16">
      <t>セバンゴウ</t>
    </rPh>
    <rPh sb="18" eb="22">
      <t>タイカイトウロク</t>
    </rPh>
    <rPh sb="22" eb="24">
      <t>センシュ</t>
    </rPh>
    <rPh sb="25" eb="28">
      <t>セバンゴウ</t>
    </rPh>
    <rPh sb="28" eb="29">
      <t>ラン</t>
    </rPh>
    <rPh sb="30" eb="32">
      <t>キイロ</t>
    </rPh>
    <rPh sb="32" eb="34">
      <t>ハイケイ</t>
    </rPh>
    <rPh sb="36" eb="38">
      <t>ガイトウ</t>
    </rPh>
    <rPh sb="40" eb="42">
      <t>センシュ</t>
    </rPh>
    <rPh sb="43" eb="46">
      <t>セバンゴウ</t>
    </rPh>
    <rPh sb="47" eb="49">
      <t>ニュウリョク</t>
    </rPh>
    <phoneticPr fontId="19"/>
  </si>
  <si>
    <t>　※今大会に登録する選手以外の情報も載せておいていただいて構いません</t>
    <rPh sb="2" eb="5">
      <t>コンタイカイ</t>
    </rPh>
    <rPh sb="6" eb="8">
      <t>トウロク</t>
    </rPh>
    <rPh sb="10" eb="12">
      <t>センシュ</t>
    </rPh>
    <rPh sb="12" eb="14">
      <t>イガイ</t>
    </rPh>
    <rPh sb="15" eb="17">
      <t>ジョウホウ</t>
    </rPh>
    <rPh sb="18" eb="19">
      <t>ノ</t>
    </rPh>
    <rPh sb="29" eb="30">
      <t>カマ</t>
    </rPh>
    <phoneticPr fontId="19"/>
  </si>
  <si>
    <t>№</t>
    <phoneticPr fontId="19"/>
  </si>
  <si>
    <t>選手名</t>
  </si>
  <si>
    <t>背番号</t>
  </si>
  <si>
    <t>第7回カバディチャレンジカップ</t>
    <phoneticPr fontId="19"/>
  </si>
  <si>
    <t>・当該情報は、大会への参加登録、プログラム内のチーム紹介で使用いたします。</t>
    <rPh sb="1" eb="3">
      <t>トウガイ</t>
    </rPh>
    <rPh sb="3" eb="5">
      <t>ジョウホウ</t>
    </rPh>
    <rPh sb="7" eb="9">
      <t>タイカイ</t>
    </rPh>
    <rPh sb="11" eb="13">
      <t>サンカ</t>
    </rPh>
    <rPh sb="13" eb="15">
      <t>トウロク</t>
    </rPh>
    <rPh sb="21" eb="22">
      <t>ナイ</t>
    </rPh>
    <rPh sb="26" eb="28">
      <t>ショウカイ</t>
    </rPh>
    <rPh sb="29" eb="31">
      <t>シヨウ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</si>
</sst>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kg&quot;"/>
    <numFmt numFmtId="177" formatCode="###&quot;cm&quot;"/>
    <numFmt numFmtId="178" formatCode="##&quot;歳&quot;"/>
    <numFmt numFmtId="179" formatCode="yyyy&quot;年&quot;m&quot;月&quot;d&quot;日&quot;;@"/>
    <numFmt numFmtId="180" formatCode="[$-F800]dddd\,\ mmmm\ dd\,\ yyyy"/>
    <numFmt numFmtId="181" formatCode="##&quot;年目&quot;"/>
    <numFmt numFmtId="182" formatCode="0_);[Red]\(0\)"/>
    <numFmt numFmtId="183" formatCode="yyyy/m"/>
  </numFmts>
  <fonts count="30" x14ac:knownFonts="1">
    <font>
      <sz val="11"/>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HGSｺﾞｼｯｸM"/>
      <family val="3"/>
      <charset val="128"/>
    </font>
    <font>
      <b/>
      <sz val="10"/>
      <name val="HGSｺﾞｼｯｸM"/>
      <family val="3"/>
      <charset val="128"/>
    </font>
    <font>
      <sz val="10"/>
      <name val="ＭＳ Ｐゴシック"/>
      <family val="3"/>
      <charset val="128"/>
    </font>
    <font>
      <sz val="10"/>
      <name val="HGPｺﾞｼｯｸM"/>
      <family val="3"/>
      <charset val="128"/>
    </font>
    <font>
      <b/>
      <sz val="10"/>
      <color indexed="10"/>
      <name val="HGSｺﾞｼｯｸM"/>
      <family val="3"/>
      <charset val="128"/>
    </font>
    <font>
      <b/>
      <sz val="10"/>
      <color rgb="FFFF0000"/>
      <name val="HGSｺﾞｼｯｸM"/>
      <family val="3"/>
      <charset val="128"/>
    </font>
    <font>
      <b/>
      <sz val="11"/>
      <color rgb="FFFF0000"/>
      <name val="HGSｺﾞｼｯｸM"/>
      <family val="3"/>
      <charset val="128"/>
    </font>
    <font>
      <b/>
      <sz val="12"/>
      <color rgb="FFFF0000"/>
      <name val="HGSｺﾞｼｯｸM"/>
      <family val="3"/>
      <charset val="128"/>
    </font>
    <font>
      <b/>
      <sz val="10"/>
      <color rgb="FF0070C0"/>
      <name val="HGSｺﾞｼｯｸM"/>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35">
    <xf numFmtId="0" fontId="0" fillId="0" borderId="0" xfId="0"/>
    <xf numFmtId="0" fontId="20" fillId="25" borderId="10" xfId="0" applyFont="1" applyFill="1" applyBorder="1"/>
    <xf numFmtId="0" fontId="20" fillId="25" borderId="11" xfId="0" applyFont="1" applyFill="1" applyBorder="1"/>
    <xf numFmtId="0" fontId="24" fillId="26" borderId="0" xfId="0" applyFont="1" applyFill="1"/>
    <xf numFmtId="0" fontId="24" fillId="25" borderId="12" xfId="0" applyFont="1" applyFill="1" applyBorder="1" applyAlignment="1">
      <alignment horizontal="center" shrinkToFit="1"/>
    </xf>
    <xf numFmtId="0" fontId="24" fillId="25" borderId="13" xfId="0" applyFont="1" applyFill="1" applyBorder="1" applyAlignment="1">
      <alignment horizontal="center" shrinkToFit="1"/>
    </xf>
    <xf numFmtId="0" fontId="24" fillId="25" borderId="14" xfId="0" applyFont="1" applyFill="1" applyBorder="1" applyAlignment="1">
      <alignment horizontal="center" shrinkToFit="1"/>
    </xf>
    <xf numFmtId="0" fontId="24" fillId="25" borderId="15" xfId="0" applyFont="1" applyFill="1" applyBorder="1" applyAlignment="1">
      <alignment horizontal="center" shrinkToFit="1"/>
    </xf>
    <xf numFmtId="0" fontId="24" fillId="25" borderId="16" xfId="0" applyFont="1" applyFill="1" applyBorder="1" applyAlignment="1">
      <alignment horizontal="center" shrinkToFit="1"/>
    </xf>
    <xf numFmtId="0" fontId="24" fillId="26" borderId="12" xfId="0" applyFont="1" applyFill="1" applyBorder="1" applyAlignment="1">
      <alignment horizontal="center" shrinkToFit="1"/>
    </xf>
    <xf numFmtId="0" fontId="24" fillId="24" borderId="12" xfId="0" applyFont="1" applyFill="1" applyBorder="1" applyAlignment="1">
      <alignment horizontal="center" shrinkToFit="1"/>
    </xf>
    <xf numFmtId="0" fontId="24" fillId="0" borderId="12" xfId="0" applyFont="1" applyBorder="1" applyAlignment="1">
      <alignment horizontal="center" shrinkToFit="1"/>
    </xf>
    <xf numFmtId="0" fontId="24" fillId="26" borderId="0" xfId="0" applyFont="1" applyFill="1" applyAlignment="1">
      <alignment horizontal="center"/>
    </xf>
    <xf numFmtId="0" fontId="21" fillId="26" borderId="0" xfId="0" applyFont="1" applyFill="1" applyAlignment="1" applyProtection="1">
      <alignment horizontal="left" vertical="center"/>
      <protection locked="0"/>
    </xf>
    <xf numFmtId="182" fontId="21" fillId="26" borderId="0" xfId="0" applyNumberFormat="1" applyFont="1" applyFill="1" applyAlignment="1" applyProtection="1">
      <alignment horizontal="left" vertical="center"/>
      <protection locked="0"/>
    </xf>
    <xf numFmtId="14" fontId="21" fillId="26" borderId="0" xfId="0" applyNumberFormat="1" applyFont="1" applyFill="1" applyAlignment="1" applyProtection="1">
      <alignment horizontal="left" vertical="center"/>
      <protection locked="0"/>
    </xf>
    <xf numFmtId="183" fontId="21" fillId="26" borderId="0" xfId="0" applyNumberFormat="1" applyFont="1" applyFill="1" applyAlignment="1" applyProtection="1">
      <alignment horizontal="left" vertical="center"/>
      <protection locked="0"/>
    </xf>
    <xf numFmtId="0" fontId="21" fillId="26" borderId="0" xfId="0" applyFont="1" applyFill="1" applyAlignment="1" applyProtection="1">
      <alignment horizontal="left"/>
      <protection locked="0"/>
    </xf>
    <xf numFmtId="182" fontId="21" fillId="26" borderId="0" xfId="0" applyNumberFormat="1" applyFont="1" applyFill="1" applyAlignment="1" applyProtection="1">
      <alignment horizontal="left"/>
      <protection locked="0"/>
    </xf>
    <xf numFmtId="14" fontId="21" fillId="26" borderId="0" xfId="0" applyNumberFormat="1" applyFont="1" applyFill="1" applyAlignment="1" applyProtection="1">
      <alignment horizontal="left"/>
      <protection locked="0"/>
    </xf>
    <xf numFmtId="183" fontId="21" fillId="26" borderId="0" xfId="0" applyNumberFormat="1" applyFont="1" applyFill="1" applyAlignment="1" applyProtection="1">
      <alignment horizontal="left"/>
      <protection locked="0"/>
    </xf>
    <xf numFmtId="0" fontId="21" fillId="26" borderId="0" xfId="0" applyFont="1" applyFill="1" applyAlignment="1" applyProtection="1">
      <alignment horizontal="center" vertical="center"/>
      <protection locked="0"/>
    </xf>
    <xf numFmtId="0" fontId="21" fillId="26" borderId="0" xfId="0" applyFont="1" applyFill="1"/>
    <xf numFmtId="0" fontId="22" fillId="26" borderId="0" xfId="0" applyFont="1" applyFill="1" applyAlignment="1">
      <alignment horizontal="left" vertical="center"/>
    </xf>
    <xf numFmtId="0" fontId="22" fillId="26" borderId="0" xfId="0" applyFont="1" applyFill="1" applyAlignment="1">
      <alignment vertical="center"/>
    </xf>
    <xf numFmtId="0" fontId="22" fillId="26" borderId="0" xfId="0" applyFont="1" applyFill="1" applyAlignment="1">
      <alignment horizontal="center" vertical="center"/>
    </xf>
    <xf numFmtId="0" fontId="21" fillId="26" borderId="0" xfId="0" applyFont="1" applyFill="1" applyAlignment="1">
      <alignment horizontal="center"/>
    </xf>
    <xf numFmtId="0" fontId="21" fillId="26" borderId="0" xfId="0" applyFont="1" applyFill="1" applyAlignment="1">
      <alignment horizontal="left"/>
    </xf>
    <xf numFmtId="14" fontId="21" fillId="26" borderId="0" xfId="0" applyNumberFormat="1" applyFont="1" applyFill="1"/>
    <xf numFmtId="14" fontId="22" fillId="26" borderId="0" xfId="0" applyNumberFormat="1" applyFont="1" applyFill="1"/>
    <xf numFmtId="14" fontId="21" fillId="25" borderId="17" xfId="0" applyNumberFormat="1" applyFont="1" applyFill="1" applyBorder="1" applyAlignment="1">
      <alignment vertical="top"/>
    </xf>
    <xf numFmtId="0" fontId="21" fillId="26" borderId="0" xfId="0" applyFont="1" applyFill="1" applyAlignment="1">
      <alignment horizontal="left" vertical="center"/>
    </xf>
    <xf numFmtId="0" fontId="21" fillId="26" borderId="0" xfId="0" applyFont="1" applyFill="1" applyAlignment="1">
      <alignment horizontal="center" vertical="center"/>
    </xf>
    <xf numFmtId="14" fontId="21" fillId="25" borderId="18" xfId="0" applyNumberFormat="1" applyFont="1" applyFill="1" applyBorder="1" applyAlignment="1">
      <alignment vertical="top"/>
    </xf>
    <xf numFmtId="14" fontId="21" fillId="25" borderId="19" xfId="0" applyNumberFormat="1" applyFont="1" applyFill="1" applyBorder="1"/>
    <xf numFmtId="14" fontId="21" fillId="25" borderId="20" xfId="0" applyNumberFormat="1" applyFont="1" applyFill="1" applyBorder="1"/>
    <xf numFmtId="0" fontId="23" fillId="26" borderId="0" xfId="0" applyFont="1" applyFill="1" applyAlignment="1">
      <alignment horizontal="left" indent="1"/>
    </xf>
    <xf numFmtId="49" fontId="21" fillId="26" borderId="0" xfId="0" applyNumberFormat="1" applyFont="1" applyFill="1" applyAlignment="1">
      <alignment horizontal="left" vertical="center"/>
    </xf>
    <xf numFmtId="14" fontId="21" fillId="25" borderId="17" xfId="0" applyNumberFormat="1" applyFont="1" applyFill="1" applyBorder="1" applyAlignment="1">
      <alignment horizontal="left" vertical="center"/>
    </xf>
    <xf numFmtId="0" fontId="21" fillId="26" borderId="0" xfId="0" applyFont="1" applyFill="1" applyAlignment="1">
      <alignment vertical="center"/>
    </xf>
    <xf numFmtId="49" fontId="21" fillId="26" borderId="0" xfId="0" applyNumberFormat="1" applyFont="1" applyFill="1" applyAlignment="1">
      <alignment horizontal="center" vertical="center"/>
    </xf>
    <xf numFmtId="14" fontId="21" fillId="25" borderId="18" xfId="0" applyNumberFormat="1" applyFont="1" applyFill="1" applyBorder="1" applyAlignment="1">
      <alignment horizontal="left" vertical="center"/>
    </xf>
    <xf numFmtId="0" fontId="21" fillId="25" borderId="18" xfId="0" applyFont="1" applyFill="1" applyBorder="1" applyAlignment="1">
      <alignment horizontal="left" vertical="center"/>
    </xf>
    <xf numFmtId="0" fontId="21" fillId="27" borderId="15" xfId="0" applyFont="1" applyFill="1" applyBorder="1" applyAlignment="1">
      <alignment horizontal="left" vertical="center"/>
    </xf>
    <xf numFmtId="0" fontId="21" fillId="27" borderId="21" xfId="0" applyFont="1" applyFill="1" applyBorder="1" applyAlignment="1">
      <alignment horizontal="left" vertical="center"/>
    </xf>
    <xf numFmtId="0" fontId="21" fillId="25" borderId="22" xfId="0" applyFont="1" applyFill="1" applyBorder="1" applyAlignment="1">
      <alignment horizontal="left" vertical="center"/>
    </xf>
    <xf numFmtId="0" fontId="21" fillId="25" borderId="23" xfId="0" applyFont="1" applyFill="1" applyBorder="1" applyAlignment="1">
      <alignment horizontal="center" vertical="center"/>
    </xf>
    <xf numFmtId="0" fontId="21" fillId="26" borderId="24" xfId="0" applyFont="1" applyFill="1" applyBorder="1" applyAlignment="1">
      <alignment horizontal="center" vertical="center"/>
    </xf>
    <xf numFmtId="0" fontId="21" fillId="25" borderId="25" xfId="0" applyFont="1" applyFill="1" applyBorder="1" applyAlignment="1">
      <alignment horizontal="center" vertical="center"/>
    </xf>
    <xf numFmtId="0" fontId="21" fillId="25" borderId="26" xfId="0" applyFont="1" applyFill="1" applyBorder="1" applyAlignment="1">
      <alignment horizontal="center" vertical="center"/>
    </xf>
    <xf numFmtId="0" fontId="21" fillId="28" borderId="26" xfId="0" applyFont="1" applyFill="1" applyBorder="1" applyAlignment="1">
      <alignment horizontal="left" vertical="center"/>
    </xf>
    <xf numFmtId="0" fontId="21" fillId="28" borderId="27" xfId="0" applyFont="1" applyFill="1" applyBorder="1" applyAlignment="1">
      <alignment horizontal="left" vertical="center"/>
    </xf>
    <xf numFmtId="0" fontId="21" fillId="25" borderId="28" xfId="0" applyFont="1" applyFill="1" applyBorder="1" applyAlignment="1">
      <alignment horizontal="center"/>
    </xf>
    <xf numFmtId="0" fontId="21" fillId="25" borderId="29" xfId="0" applyFont="1" applyFill="1" applyBorder="1" applyAlignment="1">
      <alignment horizontal="left"/>
    </xf>
    <xf numFmtId="0" fontId="21" fillId="25" borderId="29" xfId="0" applyFont="1" applyFill="1" applyBorder="1" applyAlignment="1">
      <alignment horizontal="center"/>
    </xf>
    <xf numFmtId="0" fontId="21" fillId="25" borderId="30" xfId="0" applyFont="1" applyFill="1" applyBorder="1" applyAlignment="1">
      <alignment horizontal="center"/>
    </xf>
    <xf numFmtId="0" fontId="21" fillId="26" borderId="31" xfId="0" applyFont="1" applyFill="1" applyBorder="1" applyAlignment="1" applyProtection="1">
      <alignment horizontal="center"/>
      <protection locked="0"/>
    </xf>
    <xf numFmtId="0" fontId="21" fillId="26" borderId="32" xfId="0" applyFont="1" applyFill="1" applyBorder="1" applyAlignment="1" applyProtection="1">
      <alignment horizontal="center"/>
      <protection locked="0"/>
    </xf>
    <xf numFmtId="0" fontId="21" fillId="26" borderId="31" xfId="0" applyFont="1" applyFill="1" applyBorder="1" applyAlignment="1" applyProtection="1">
      <alignment horizontal="center" vertical="center"/>
      <protection locked="0"/>
    </xf>
    <xf numFmtId="0" fontId="21" fillId="26" borderId="32" xfId="0" applyFont="1" applyFill="1" applyBorder="1" applyAlignment="1" applyProtection="1">
      <alignment horizontal="center" vertical="center"/>
      <protection locked="0"/>
    </xf>
    <xf numFmtId="0" fontId="21" fillId="26" borderId="33" xfId="0" applyFont="1" applyFill="1" applyBorder="1" applyAlignment="1" applyProtection="1">
      <alignment horizontal="center" vertical="center"/>
      <protection locked="0"/>
    </xf>
    <xf numFmtId="0" fontId="21" fillId="26" borderId="26" xfId="0" applyFont="1" applyFill="1" applyBorder="1" applyAlignment="1" applyProtection="1">
      <alignment horizontal="left" vertical="center"/>
      <protection locked="0"/>
    </xf>
    <xf numFmtId="14" fontId="21" fillId="26" borderId="26" xfId="0" applyNumberFormat="1" applyFont="1" applyFill="1" applyBorder="1" applyAlignment="1" applyProtection="1">
      <alignment horizontal="left" vertical="center"/>
      <protection locked="0"/>
    </xf>
    <xf numFmtId="183" fontId="21" fillId="26" borderId="26" xfId="0" applyNumberFormat="1" applyFont="1" applyFill="1" applyBorder="1" applyAlignment="1" applyProtection="1">
      <alignment horizontal="left"/>
      <protection locked="0"/>
    </xf>
    <xf numFmtId="0" fontId="21" fillId="26" borderId="26" xfId="0" applyFont="1" applyFill="1" applyBorder="1" applyAlignment="1" applyProtection="1">
      <alignment horizontal="center" vertical="center"/>
      <protection locked="0"/>
    </xf>
    <xf numFmtId="0" fontId="21" fillId="26" borderId="34" xfId="0" applyFont="1" applyFill="1" applyBorder="1" applyAlignment="1" applyProtection="1">
      <alignment horizontal="center" vertical="center"/>
      <protection locked="0"/>
    </xf>
    <xf numFmtId="0" fontId="21" fillId="26" borderId="0" xfId="0" applyFont="1" applyFill="1" applyAlignment="1">
      <alignment horizontal="right"/>
    </xf>
    <xf numFmtId="0" fontId="21" fillId="26" borderId="0" xfId="0" applyFont="1" applyFill="1" applyAlignment="1">
      <alignment horizontal="left" indent="2"/>
    </xf>
    <xf numFmtId="0" fontId="21" fillId="26" borderId="0" xfId="0" applyFont="1" applyFill="1" applyAlignment="1">
      <alignment horizontal="left" indent="1"/>
    </xf>
    <xf numFmtId="0" fontId="26" fillId="26" borderId="0" xfId="0" applyFont="1" applyFill="1" applyAlignment="1">
      <alignment horizontal="left" vertical="center"/>
    </xf>
    <xf numFmtId="0" fontId="27" fillId="26" borderId="0" xfId="0" applyFont="1" applyFill="1" applyAlignment="1">
      <alignment horizontal="left"/>
    </xf>
    <xf numFmtId="14" fontId="28" fillId="26" borderId="0" xfId="0" applyNumberFormat="1" applyFont="1" applyFill="1"/>
    <xf numFmtId="0" fontId="29" fillId="26" borderId="0" xfId="0" applyFont="1" applyFill="1" applyAlignment="1">
      <alignment horizontal="left" vertical="center"/>
    </xf>
    <xf numFmtId="0" fontId="24" fillId="25" borderId="12" xfId="0" applyFont="1" applyFill="1" applyBorder="1"/>
    <xf numFmtId="0" fontId="24" fillId="25" borderId="12" xfId="0" applyFont="1" applyFill="1" applyBorder="1" applyAlignment="1">
      <alignment horizontal="center"/>
    </xf>
    <xf numFmtId="0" fontId="24" fillId="26" borderId="12" xfId="0" applyFont="1" applyFill="1" applyBorder="1"/>
    <xf numFmtId="0" fontId="24" fillId="26" borderId="12" xfId="0" applyFont="1" applyFill="1" applyBorder="1" applyAlignment="1">
      <alignment horizontal="center"/>
    </xf>
    <xf numFmtId="178" fontId="21" fillId="26" borderId="35" xfId="0" applyNumberFormat="1" applyFont="1" applyFill="1" applyBorder="1" applyAlignment="1">
      <alignment horizontal="left" vertical="center"/>
    </xf>
    <xf numFmtId="178" fontId="21" fillId="26" borderId="36" xfId="0" applyNumberFormat="1" applyFont="1" applyFill="1" applyBorder="1" applyAlignment="1">
      <alignment horizontal="left" vertical="center"/>
    </xf>
    <xf numFmtId="178" fontId="21" fillId="26" borderId="37" xfId="0" applyNumberFormat="1" applyFont="1" applyFill="1" applyBorder="1" applyAlignment="1">
      <alignment horizontal="left" vertical="center"/>
    </xf>
    <xf numFmtId="178" fontId="21" fillId="25" borderId="14" xfId="0" applyNumberFormat="1" applyFont="1" applyFill="1" applyBorder="1" applyAlignment="1">
      <alignment horizontal="left" vertical="center"/>
    </xf>
    <xf numFmtId="178" fontId="21" fillId="25" borderId="15" xfId="0" applyNumberFormat="1" applyFont="1" applyFill="1" applyBorder="1" applyAlignment="1">
      <alignment horizontal="left" vertical="center"/>
    </xf>
    <xf numFmtId="178" fontId="21" fillId="25" borderId="38" xfId="0" applyNumberFormat="1" applyFont="1" applyFill="1" applyBorder="1" applyAlignment="1">
      <alignment horizontal="left" vertical="center"/>
    </xf>
    <xf numFmtId="179" fontId="21" fillId="26" borderId="39" xfId="0" applyNumberFormat="1" applyFont="1" applyFill="1" applyBorder="1" applyAlignment="1">
      <alignment horizontal="left" vertical="center"/>
    </xf>
    <xf numFmtId="179" fontId="21" fillId="26" borderId="15" xfId="0" applyNumberFormat="1" applyFont="1" applyFill="1" applyBorder="1" applyAlignment="1">
      <alignment horizontal="left" vertical="center"/>
    </xf>
    <xf numFmtId="179" fontId="21" fillId="26" borderId="21" xfId="0" applyNumberFormat="1" applyFont="1" applyFill="1" applyBorder="1" applyAlignment="1">
      <alignment horizontal="left" vertical="center"/>
    </xf>
    <xf numFmtId="0" fontId="21" fillId="26" borderId="39" xfId="0" applyFont="1" applyFill="1" applyBorder="1" applyAlignment="1">
      <alignment horizontal="left" vertical="center"/>
    </xf>
    <xf numFmtId="0" fontId="21" fillId="26" borderId="15" xfId="0" applyFont="1" applyFill="1" applyBorder="1" applyAlignment="1">
      <alignment horizontal="left" vertical="center"/>
    </xf>
    <xf numFmtId="0" fontId="21" fillId="26" borderId="21" xfId="0" applyFont="1" applyFill="1" applyBorder="1" applyAlignment="1">
      <alignment horizontal="left" vertical="center"/>
    </xf>
    <xf numFmtId="0" fontId="21" fillId="26" borderId="40" xfId="0" applyFont="1" applyFill="1" applyBorder="1" applyAlignment="1">
      <alignment horizontal="left" vertical="center"/>
    </xf>
    <xf numFmtId="0" fontId="21" fillId="26" borderId="41" xfId="0" applyFont="1" applyFill="1" applyBorder="1" applyAlignment="1">
      <alignment horizontal="left" vertical="center"/>
    </xf>
    <xf numFmtId="0" fontId="21" fillId="26" borderId="42" xfId="0" applyFont="1" applyFill="1" applyBorder="1" applyAlignment="1">
      <alignment horizontal="left" vertical="center"/>
    </xf>
    <xf numFmtId="177" fontId="21" fillId="26" borderId="39" xfId="0" applyNumberFormat="1" applyFont="1" applyFill="1" applyBorder="1" applyAlignment="1">
      <alignment horizontal="left" vertical="center"/>
    </xf>
    <xf numFmtId="177" fontId="21" fillId="26" borderId="15" xfId="0" applyNumberFormat="1" applyFont="1" applyFill="1" applyBorder="1" applyAlignment="1">
      <alignment horizontal="left" vertical="center"/>
    </xf>
    <xf numFmtId="177" fontId="21" fillId="26" borderId="13" xfId="0" applyNumberFormat="1" applyFont="1" applyFill="1" applyBorder="1" applyAlignment="1">
      <alignment horizontal="left" vertical="center"/>
    </xf>
    <xf numFmtId="177" fontId="21" fillId="25" borderId="14" xfId="0" applyNumberFormat="1" applyFont="1" applyFill="1" applyBorder="1" applyAlignment="1">
      <alignment horizontal="left" vertical="center"/>
    </xf>
    <xf numFmtId="177" fontId="21" fillId="25" borderId="15" xfId="0" applyNumberFormat="1" applyFont="1" applyFill="1" applyBorder="1" applyAlignment="1">
      <alignment horizontal="left" vertical="center"/>
    </xf>
    <xf numFmtId="177" fontId="21" fillId="25" borderId="38" xfId="0" applyNumberFormat="1" applyFont="1" applyFill="1" applyBorder="1" applyAlignment="1">
      <alignment horizontal="left" vertical="center"/>
    </xf>
    <xf numFmtId="176" fontId="21" fillId="26" borderId="39" xfId="0" applyNumberFormat="1" applyFont="1" applyFill="1" applyBorder="1" applyAlignment="1">
      <alignment horizontal="left" vertical="center"/>
    </xf>
    <xf numFmtId="176" fontId="21" fillId="26" borderId="15" xfId="0" applyNumberFormat="1" applyFont="1" applyFill="1" applyBorder="1" applyAlignment="1">
      <alignment horizontal="left" vertical="center"/>
    </xf>
    <xf numFmtId="176" fontId="21" fillId="26" borderId="21" xfId="0" applyNumberFormat="1" applyFont="1" applyFill="1" applyBorder="1" applyAlignment="1">
      <alignment horizontal="left" vertical="center"/>
    </xf>
    <xf numFmtId="0" fontId="21" fillId="29" borderId="43" xfId="0" applyFont="1" applyFill="1" applyBorder="1" applyAlignment="1" applyProtection="1">
      <alignment horizontal="center" vertical="center"/>
      <protection locked="0"/>
    </xf>
    <xf numFmtId="0" fontId="21" fillId="29" borderId="44" xfId="0" applyFont="1" applyFill="1" applyBorder="1" applyAlignment="1" applyProtection="1">
      <alignment horizontal="center" vertical="center"/>
      <protection locked="0"/>
    </xf>
    <xf numFmtId="0" fontId="21" fillId="26" borderId="43" xfId="0" applyFont="1" applyFill="1" applyBorder="1" applyAlignment="1">
      <alignment horizontal="center" vertical="center"/>
    </xf>
    <xf numFmtId="0" fontId="21" fillId="26" borderId="44" xfId="0" applyFont="1" applyFill="1" applyBorder="1" applyAlignment="1">
      <alignment horizontal="center" vertical="center"/>
    </xf>
    <xf numFmtId="0" fontId="21" fillId="26" borderId="45" xfId="0" applyFont="1" applyFill="1" applyBorder="1" applyAlignment="1">
      <alignment horizontal="center" vertical="center"/>
    </xf>
    <xf numFmtId="181" fontId="21" fillId="26" borderId="15" xfId="0" applyNumberFormat="1" applyFont="1" applyFill="1" applyBorder="1" applyAlignment="1">
      <alignment horizontal="left" vertical="center"/>
    </xf>
    <xf numFmtId="0" fontId="21" fillId="26" borderId="13" xfId="0" applyFont="1" applyFill="1" applyBorder="1" applyAlignment="1">
      <alignment horizontal="left" vertical="center"/>
    </xf>
    <xf numFmtId="14" fontId="21" fillId="25" borderId="47" xfId="0" applyNumberFormat="1" applyFont="1" applyFill="1" applyBorder="1" applyAlignment="1">
      <alignment horizontal="left" vertical="top"/>
    </xf>
    <xf numFmtId="14" fontId="21" fillId="25" borderId="19" xfId="0" applyNumberFormat="1" applyFont="1" applyFill="1" applyBorder="1" applyAlignment="1">
      <alignment horizontal="left" vertical="top"/>
    </xf>
    <xf numFmtId="14" fontId="21" fillId="25" borderId="22" xfId="0" applyNumberFormat="1" applyFont="1" applyFill="1" applyBorder="1" applyAlignment="1">
      <alignment horizontal="left" vertical="top"/>
    </xf>
    <xf numFmtId="0" fontId="21" fillId="26" borderId="44" xfId="0" applyFont="1" applyFill="1" applyBorder="1" applyAlignment="1">
      <alignment horizontal="left" vertical="center" indent="1"/>
    </xf>
    <xf numFmtId="0" fontId="21" fillId="26" borderId="45" xfId="0" applyFont="1" applyFill="1" applyBorder="1" applyAlignment="1">
      <alignment horizontal="left" vertical="center" indent="1"/>
    </xf>
    <xf numFmtId="0" fontId="21" fillId="26" borderId="15" xfId="0" applyFont="1" applyFill="1" applyBorder="1" applyAlignment="1">
      <alignment horizontal="left" vertical="center" indent="1"/>
    </xf>
    <xf numFmtId="0" fontId="21" fillId="26" borderId="21" xfId="0" applyFont="1" applyFill="1" applyBorder="1" applyAlignment="1">
      <alignment horizontal="left" vertical="center" indent="1"/>
    </xf>
    <xf numFmtId="0" fontId="21" fillId="26" borderId="0" xfId="0" applyFont="1" applyFill="1" applyAlignment="1">
      <alignment horizontal="left" vertical="center" indent="1"/>
    </xf>
    <xf numFmtId="0" fontId="21" fillId="26" borderId="32" xfId="0" applyFont="1" applyFill="1" applyBorder="1" applyAlignment="1">
      <alignment horizontal="left" vertical="center" indent="1"/>
    </xf>
    <xf numFmtId="0" fontId="23" fillId="0" borderId="46" xfId="0" applyFont="1" applyBorder="1" applyAlignment="1">
      <alignment horizontal="left" vertical="center" indent="1"/>
    </xf>
    <xf numFmtId="0" fontId="23" fillId="0" borderId="27" xfId="0" applyFont="1" applyBorder="1" applyAlignment="1">
      <alignment horizontal="left" vertical="center" indent="1"/>
    </xf>
    <xf numFmtId="0" fontId="21" fillId="26" borderId="48" xfId="0" applyFont="1" applyFill="1" applyBorder="1" applyAlignment="1">
      <alignment horizontal="left" vertical="top"/>
    </xf>
    <xf numFmtId="0" fontId="21" fillId="26" borderId="49" xfId="0" applyFont="1" applyFill="1" applyBorder="1" applyAlignment="1">
      <alignment horizontal="left" vertical="top"/>
    </xf>
    <xf numFmtId="0" fontId="21" fillId="26" borderId="50" xfId="0" applyFont="1" applyFill="1" applyBorder="1" applyAlignment="1">
      <alignment horizontal="left" vertical="top"/>
    </xf>
    <xf numFmtId="0" fontId="21" fillId="26" borderId="51" xfId="0" applyFont="1" applyFill="1" applyBorder="1" applyAlignment="1">
      <alignment horizontal="left" vertical="top"/>
    </xf>
    <xf numFmtId="0" fontId="21" fillId="26" borderId="0" xfId="0" applyFont="1" applyFill="1" applyAlignment="1">
      <alignment horizontal="left" vertical="top"/>
    </xf>
    <xf numFmtId="0" fontId="21" fillId="26" borderId="32" xfId="0" applyFont="1" applyFill="1" applyBorder="1" applyAlignment="1">
      <alignment horizontal="left" vertical="top"/>
    </xf>
    <xf numFmtId="0" fontId="21" fillId="26" borderId="52" xfId="0" applyFont="1" applyFill="1" applyBorder="1" applyAlignment="1">
      <alignment horizontal="left" vertical="top"/>
    </xf>
    <xf numFmtId="0" fontId="21" fillId="26" borderId="26" xfId="0" applyFont="1" applyFill="1" applyBorder="1" applyAlignment="1">
      <alignment horizontal="left" vertical="top"/>
    </xf>
    <xf numFmtId="0" fontId="21" fillId="26" borderId="34" xfId="0" applyFont="1" applyFill="1" applyBorder="1" applyAlignment="1">
      <alignment horizontal="left" vertical="top"/>
    </xf>
    <xf numFmtId="0" fontId="23" fillId="0" borderId="0" xfId="0" applyFont="1" applyAlignment="1">
      <alignment horizontal="left" indent="1"/>
    </xf>
    <xf numFmtId="0" fontId="0" fillId="26" borderId="53" xfId="0" applyFill="1" applyBorder="1" applyAlignment="1" applyProtection="1">
      <alignment horizontal="left"/>
      <protection locked="0"/>
    </xf>
    <xf numFmtId="0" fontId="0" fillId="26" borderId="44" xfId="0" applyFill="1" applyBorder="1" applyAlignment="1" applyProtection="1">
      <alignment horizontal="left"/>
      <protection locked="0"/>
    </xf>
    <xf numFmtId="0" fontId="0" fillId="26" borderId="45" xfId="0" applyFill="1" applyBorder="1" applyAlignment="1" applyProtection="1">
      <alignment horizontal="left"/>
      <protection locked="0"/>
    </xf>
    <xf numFmtId="180" fontId="0" fillId="26" borderId="54" xfId="0" applyNumberFormat="1" applyFill="1" applyBorder="1" applyAlignment="1" applyProtection="1">
      <alignment horizontal="left"/>
      <protection locked="0"/>
    </xf>
    <xf numFmtId="180" fontId="0" fillId="26" borderId="26" xfId="0" applyNumberFormat="1" applyFill="1" applyBorder="1" applyAlignment="1" applyProtection="1">
      <alignment horizontal="left"/>
      <protection locked="0"/>
    </xf>
    <xf numFmtId="180" fontId="0" fillId="26" borderId="34" xfId="0" applyNumberFormat="1" applyFill="1" applyBorder="1" applyAlignment="1" applyProtection="1">
      <alignment horizontal="left"/>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100"/>
  <sheetViews>
    <sheetView tabSelected="1" view="pageBreakPreview" topLeftCell="N16" zoomScaleNormal="100" zoomScaleSheetLayoutView="100" workbookViewId="0">
      <selection activeCell="AF30" sqref="AF30"/>
    </sheetView>
  </sheetViews>
  <sheetFormatPr defaultColWidth="9" defaultRowHeight="12" x14ac:dyDescent="0.2"/>
  <cols>
    <col min="1" max="1" width="1.90625" style="22" customWidth="1"/>
    <col min="2" max="2" width="2.7265625" style="22" customWidth="1"/>
    <col min="3" max="3" width="13.6328125" style="22" customWidth="1"/>
    <col min="4" max="12" width="4.453125" style="22" customWidth="1"/>
    <col min="13" max="13" width="1.90625" style="22" customWidth="1"/>
    <col min="14" max="14" width="4.08984375" style="26" bestFit="1" customWidth="1"/>
    <col min="15" max="15" width="13.6328125" style="22" customWidth="1"/>
    <col min="16" max="24" width="4.453125" style="22" customWidth="1"/>
    <col min="25" max="25" width="3.08984375" style="22" customWidth="1"/>
    <col min="26" max="26" width="3.08984375" style="22" bestFit="1" customWidth="1"/>
    <col min="27" max="27" width="5.36328125" style="26" customWidth="1"/>
    <col min="28" max="28" width="12.453125" style="27" bestFit="1" customWidth="1"/>
    <col min="29" max="29" width="6.08984375" style="27" bestFit="1" customWidth="1"/>
    <col min="30" max="30" width="4.7265625" style="27" bestFit="1" customWidth="1"/>
    <col min="31" max="31" width="11.6328125" style="27" bestFit="1" customWidth="1"/>
    <col min="32" max="32" width="9.453125" style="27" bestFit="1" customWidth="1"/>
    <col min="33" max="33" width="14" style="27" customWidth="1"/>
    <col min="34" max="34" width="13.90625" style="27" bestFit="1" customWidth="1"/>
    <col min="35" max="35" width="15" style="27" bestFit="1" customWidth="1"/>
    <col min="36" max="36" width="8.453125" style="27" bestFit="1" customWidth="1"/>
    <col min="37" max="37" width="15" style="27" bestFit="1" customWidth="1"/>
    <col min="38" max="40" width="8.7265625" style="27" customWidth="1"/>
    <col min="41" max="41" width="9" style="22"/>
    <col min="42" max="42" width="1.7265625" style="22" customWidth="1"/>
    <col min="43" max="16384" width="9" style="22"/>
  </cols>
  <sheetData>
    <row r="1" spans="2:41" x14ac:dyDescent="0.2">
      <c r="C1" s="23" t="str">
        <f>大会・チーム情報!C2&amp;" 大会申込書"</f>
        <v>第7回カバディチャレンジカップ 大会申込書</v>
      </c>
      <c r="D1" s="24"/>
      <c r="E1" s="24"/>
      <c r="F1" s="24"/>
      <c r="G1" s="24"/>
      <c r="H1" s="24"/>
      <c r="I1" s="24"/>
      <c r="J1" s="24"/>
      <c r="K1" s="24"/>
      <c r="L1" s="24"/>
      <c r="M1" s="24"/>
      <c r="N1" s="25"/>
      <c r="O1" s="24"/>
    </row>
    <row r="2" spans="2:41" ht="13.5" thickBot="1" x14ac:dyDescent="0.25">
      <c r="C2" s="28"/>
      <c r="AA2" s="70" t="s">
        <v>64</v>
      </c>
    </row>
    <row r="3" spans="2:41" ht="12.5" thickBot="1" x14ac:dyDescent="0.25">
      <c r="C3" s="29" t="s">
        <v>2</v>
      </c>
      <c r="AA3" s="52" t="s">
        <v>7</v>
      </c>
      <c r="AB3" s="53" t="s">
        <v>8</v>
      </c>
      <c r="AC3" s="53" t="s">
        <v>11</v>
      </c>
      <c r="AD3" s="53" t="s">
        <v>12</v>
      </c>
      <c r="AE3" s="53" t="s">
        <v>27</v>
      </c>
      <c r="AF3" s="53" t="s">
        <v>18</v>
      </c>
      <c r="AG3" s="53" t="s">
        <v>9</v>
      </c>
      <c r="AH3" s="53" t="s">
        <v>26</v>
      </c>
      <c r="AI3" s="53" t="s">
        <v>52</v>
      </c>
      <c r="AJ3" s="53" t="s">
        <v>28</v>
      </c>
      <c r="AK3" s="53" t="s">
        <v>53</v>
      </c>
      <c r="AL3" s="54" t="s">
        <v>20</v>
      </c>
      <c r="AM3" s="54" t="s">
        <v>54</v>
      </c>
      <c r="AN3" s="54" t="s">
        <v>24</v>
      </c>
      <c r="AO3" s="55" t="s">
        <v>45</v>
      </c>
    </row>
    <row r="4" spans="2:41" ht="12.5" thickTop="1" x14ac:dyDescent="0.2">
      <c r="C4" s="30" t="s">
        <v>3</v>
      </c>
      <c r="D4" s="111"/>
      <c r="E4" s="111"/>
      <c r="F4" s="111"/>
      <c r="G4" s="111"/>
      <c r="H4" s="111"/>
      <c r="I4" s="111"/>
      <c r="J4" s="111"/>
      <c r="K4" s="111"/>
      <c r="L4" s="112"/>
      <c r="O4" s="108" t="s">
        <v>5</v>
      </c>
      <c r="P4" s="119"/>
      <c r="Q4" s="120"/>
      <c r="R4" s="120"/>
      <c r="S4" s="120"/>
      <c r="T4" s="120"/>
      <c r="U4" s="120"/>
      <c r="V4" s="120"/>
      <c r="W4" s="120"/>
      <c r="X4" s="121"/>
      <c r="Z4" s="66" t="s">
        <v>59</v>
      </c>
      <c r="AA4" s="56">
        <v>1</v>
      </c>
      <c r="AB4" s="17" t="s">
        <v>60</v>
      </c>
      <c r="AC4" s="18">
        <v>185</v>
      </c>
      <c r="AD4" s="18">
        <v>85</v>
      </c>
      <c r="AE4" s="19">
        <v>41000</v>
      </c>
      <c r="AF4" s="17" t="s">
        <v>61</v>
      </c>
      <c r="AG4" s="17" t="s">
        <v>62</v>
      </c>
      <c r="AH4" s="17" t="s">
        <v>63</v>
      </c>
      <c r="AI4" s="17" t="s">
        <v>65</v>
      </c>
      <c r="AJ4" s="20">
        <v>37347</v>
      </c>
      <c r="AK4" s="13" t="s">
        <v>57</v>
      </c>
      <c r="AL4" s="21" t="s">
        <v>25</v>
      </c>
      <c r="AM4" s="21" t="s">
        <v>25</v>
      </c>
      <c r="AN4" s="21" t="s">
        <v>25</v>
      </c>
      <c r="AO4" s="57" t="s">
        <v>55</v>
      </c>
    </row>
    <row r="5" spans="2:41" x14ac:dyDescent="0.2">
      <c r="C5" s="33" t="s">
        <v>4</v>
      </c>
      <c r="D5" s="113"/>
      <c r="E5" s="113"/>
      <c r="F5" s="113"/>
      <c r="G5" s="113"/>
      <c r="H5" s="113"/>
      <c r="I5" s="113"/>
      <c r="J5" s="113"/>
      <c r="K5" s="113"/>
      <c r="L5" s="114"/>
      <c r="O5" s="109"/>
      <c r="P5" s="122"/>
      <c r="Q5" s="123"/>
      <c r="R5" s="123"/>
      <c r="S5" s="123"/>
      <c r="T5" s="123"/>
      <c r="U5" s="123"/>
      <c r="V5" s="123"/>
      <c r="W5" s="123"/>
      <c r="X5" s="124"/>
      <c r="AA5" s="58"/>
      <c r="AB5" s="13"/>
      <c r="AC5" s="14"/>
      <c r="AD5" s="14"/>
      <c r="AE5" s="15"/>
      <c r="AF5" s="13"/>
      <c r="AG5" s="13"/>
      <c r="AH5" s="13"/>
      <c r="AI5" s="13"/>
      <c r="AJ5" s="16"/>
      <c r="AK5" s="13"/>
      <c r="AL5" s="21"/>
      <c r="AM5" s="21"/>
      <c r="AN5" s="21"/>
      <c r="AO5" s="57"/>
    </row>
    <row r="6" spans="2:41" x14ac:dyDescent="0.2">
      <c r="C6" s="34" t="s">
        <v>16</v>
      </c>
      <c r="D6" s="115"/>
      <c r="E6" s="115"/>
      <c r="F6" s="115"/>
      <c r="G6" s="115"/>
      <c r="H6" s="115"/>
      <c r="I6" s="115"/>
      <c r="J6" s="115"/>
      <c r="K6" s="115"/>
      <c r="L6" s="116"/>
      <c r="O6" s="109"/>
      <c r="P6" s="122"/>
      <c r="Q6" s="123"/>
      <c r="R6" s="123"/>
      <c r="S6" s="123"/>
      <c r="T6" s="123"/>
      <c r="U6" s="123"/>
      <c r="V6" s="123"/>
      <c r="W6" s="123"/>
      <c r="X6" s="124"/>
      <c r="AA6" s="58"/>
      <c r="AB6" s="13"/>
      <c r="AC6" s="14"/>
      <c r="AD6" s="14"/>
      <c r="AE6" s="15"/>
      <c r="AF6" s="13"/>
      <c r="AG6" s="13"/>
      <c r="AH6" s="13"/>
      <c r="AI6" s="13"/>
      <c r="AJ6" s="20"/>
      <c r="AK6" s="13"/>
      <c r="AL6" s="21"/>
      <c r="AM6" s="21"/>
      <c r="AN6" s="21"/>
      <c r="AO6" s="57"/>
    </row>
    <row r="7" spans="2:41" ht="12.5" thickBot="1" x14ac:dyDescent="0.25">
      <c r="C7" s="35" t="s">
        <v>6</v>
      </c>
      <c r="D7" s="117"/>
      <c r="E7" s="117"/>
      <c r="F7" s="117"/>
      <c r="G7" s="117"/>
      <c r="H7" s="117"/>
      <c r="I7" s="117"/>
      <c r="J7" s="117"/>
      <c r="K7" s="117"/>
      <c r="L7" s="118"/>
      <c r="O7" s="109"/>
      <c r="P7" s="122"/>
      <c r="Q7" s="123"/>
      <c r="R7" s="123"/>
      <c r="S7" s="123"/>
      <c r="T7" s="123"/>
      <c r="U7" s="123"/>
      <c r="V7" s="123"/>
      <c r="W7" s="123"/>
      <c r="X7" s="124"/>
      <c r="AA7" s="58"/>
      <c r="AB7" s="13"/>
      <c r="AC7" s="14"/>
      <c r="AD7" s="14"/>
      <c r="AE7" s="15"/>
      <c r="AF7" s="13"/>
      <c r="AG7" s="13"/>
      <c r="AH7" s="13"/>
      <c r="AI7" s="13"/>
      <c r="AJ7" s="16"/>
      <c r="AK7" s="13"/>
      <c r="AL7" s="21"/>
      <c r="AM7" s="21"/>
      <c r="AN7" s="21"/>
      <c r="AO7" s="57"/>
    </row>
    <row r="8" spans="2:41" x14ac:dyDescent="0.2">
      <c r="C8" s="28"/>
      <c r="D8" s="128"/>
      <c r="E8" s="128"/>
      <c r="F8" s="128"/>
      <c r="G8" s="128"/>
      <c r="H8" s="128"/>
      <c r="I8" s="128"/>
      <c r="J8" s="128"/>
      <c r="K8" s="128"/>
      <c r="L8" s="128"/>
      <c r="O8" s="109"/>
      <c r="P8" s="122"/>
      <c r="Q8" s="123"/>
      <c r="R8" s="123"/>
      <c r="S8" s="123"/>
      <c r="T8" s="123"/>
      <c r="U8" s="123"/>
      <c r="V8" s="123"/>
      <c r="W8" s="123"/>
      <c r="X8" s="124"/>
      <c r="AA8" s="58"/>
      <c r="AB8" s="13"/>
      <c r="AC8" s="14"/>
      <c r="AD8" s="14"/>
      <c r="AE8" s="15"/>
      <c r="AF8" s="13"/>
      <c r="AG8" s="13"/>
      <c r="AH8" s="13"/>
      <c r="AI8" s="13"/>
      <c r="AJ8" s="16"/>
      <c r="AK8" s="13"/>
      <c r="AL8" s="21"/>
      <c r="AM8" s="21"/>
      <c r="AN8" s="21"/>
      <c r="AO8" s="57"/>
    </row>
    <row r="9" spans="2:41" x14ac:dyDescent="0.2">
      <c r="C9" s="28"/>
      <c r="D9" s="36"/>
      <c r="E9" s="36"/>
      <c r="F9" s="36"/>
      <c r="G9" s="36"/>
      <c r="H9" s="36"/>
      <c r="I9" s="36"/>
      <c r="J9" s="36"/>
      <c r="K9" s="36"/>
      <c r="L9" s="36"/>
      <c r="O9" s="109"/>
      <c r="P9" s="122"/>
      <c r="Q9" s="123"/>
      <c r="R9" s="123"/>
      <c r="S9" s="123"/>
      <c r="T9" s="123"/>
      <c r="U9" s="123"/>
      <c r="V9" s="123"/>
      <c r="W9" s="123"/>
      <c r="X9" s="124"/>
      <c r="AA9" s="58"/>
      <c r="AB9" s="13"/>
      <c r="AC9" s="14"/>
      <c r="AD9" s="14"/>
      <c r="AE9" s="15"/>
      <c r="AF9" s="13"/>
      <c r="AG9" s="13"/>
      <c r="AH9" s="13"/>
      <c r="AI9" s="13"/>
      <c r="AJ9" s="16"/>
      <c r="AK9" s="13"/>
      <c r="AL9" s="21"/>
      <c r="AM9" s="21"/>
      <c r="AN9" s="21"/>
      <c r="AO9" s="57"/>
    </row>
    <row r="10" spans="2:41" ht="12.5" thickBot="1" x14ac:dyDescent="0.25">
      <c r="C10" s="28"/>
      <c r="D10" s="36"/>
      <c r="E10" s="36"/>
      <c r="F10" s="36"/>
      <c r="G10" s="36"/>
      <c r="H10" s="36"/>
      <c r="I10" s="36"/>
      <c r="J10" s="36"/>
      <c r="K10" s="36"/>
      <c r="L10" s="36"/>
      <c r="O10" s="110"/>
      <c r="P10" s="125"/>
      <c r="Q10" s="126"/>
      <c r="R10" s="126"/>
      <c r="S10" s="126"/>
      <c r="T10" s="126"/>
      <c r="U10" s="126"/>
      <c r="V10" s="126"/>
      <c r="W10" s="126"/>
      <c r="X10" s="127"/>
      <c r="AA10" s="58"/>
      <c r="AB10" s="13"/>
      <c r="AC10" s="14"/>
      <c r="AD10" s="14"/>
      <c r="AE10" s="15"/>
      <c r="AF10" s="13"/>
      <c r="AG10" s="13"/>
      <c r="AH10" s="13"/>
      <c r="AI10" s="13"/>
      <c r="AJ10" s="16"/>
      <c r="AK10" s="13"/>
      <c r="AL10" s="21"/>
      <c r="AM10" s="21"/>
      <c r="AN10" s="21"/>
      <c r="AO10" s="57"/>
    </row>
    <row r="11" spans="2:41" ht="14.5" thickBot="1" x14ac:dyDescent="0.25">
      <c r="C11" s="71" t="s">
        <v>73</v>
      </c>
      <c r="AA11" s="58"/>
      <c r="AB11" s="13"/>
      <c r="AC11" s="14"/>
      <c r="AD11" s="14"/>
      <c r="AE11" s="15"/>
      <c r="AF11" s="13"/>
      <c r="AG11" s="13"/>
      <c r="AH11" s="13"/>
      <c r="AI11" s="13"/>
      <c r="AJ11" s="16"/>
      <c r="AK11" s="13"/>
      <c r="AL11" s="21"/>
      <c r="AM11" s="21"/>
      <c r="AN11" s="21"/>
      <c r="AO11" s="57"/>
    </row>
    <row r="12" spans="2:41" s="31" customFormat="1" ht="13" customHeight="1" x14ac:dyDescent="0.2">
      <c r="B12" s="37" t="s">
        <v>17</v>
      </c>
      <c r="C12" s="38" t="s">
        <v>7</v>
      </c>
      <c r="D12" s="101">
        <v>1</v>
      </c>
      <c r="E12" s="102"/>
      <c r="F12" s="102"/>
      <c r="G12" s="95" t="s">
        <v>45</v>
      </c>
      <c r="H12" s="96"/>
      <c r="I12" s="97"/>
      <c r="J12" s="103" t="str">
        <f>IF(D12="","",VLOOKUP(D12,$AA$4:$AO$23,15,FALSE)&amp;"")</f>
        <v>●</v>
      </c>
      <c r="K12" s="104"/>
      <c r="L12" s="105"/>
      <c r="M12" s="39"/>
      <c r="N12" s="40" t="s">
        <v>36</v>
      </c>
      <c r="O12" s="38" t="s">
        <v>7</v>
      </c>
      <c r="P12" s="101"/>
      <c r="Q12" s="102"/>
      <c r="R12" s="102"/>
      <c r="S12" s="95" t="s">
        <v>45</v>
      </c>
      <c r="T12" s="96"/>
      <c r="U12" s="97"/>
      <c r="V12" s="103" t="str">
        <f>IF(P12="","",VLOOKUP(P12,$AA$4:$AO$23,15,FALSE)&amp;"")</f>
        <v/>
      </c>
      <c r="W12" s="104"/>
      <c r="X12" s="105"/>
      <c r="AA12" s="58"/>
      <c r="AB12" s="13"/>
      <c r="AC12" s="14"/>
      <c r="AD12" s="14"/>
      <c r="AE12" s="15"/>
      <c r="AF12" s="13"/>
      <c r="AG12" s="13"/>
      <c r="AH12" s="13"/>
      <c r="AI12" s="13"/>
      <c r="AJ12" s="16"/>
      <c r="AK12" s="13"/>
      <c r="AL12" s="21"/>
      <c r="AM12" s="21"/>
      <c r="AN12" s="21"/>
      <c r="AO12" s="57"/>
    </row>
    <row r="13" spans="2:41" s="31" customFormat="1" x14ac:dyDescent="0.2">
      <c r="C13" s="41" t="s">
        <v>8</v>
      </c>
      <c r="D13" s="89" t="str">
        <f>IF(D12="","",VLOOKUP(D12,$AA$4:$AO$23,2,FALSE)&amp;"")</f>
        <v>カバディ　太郎</v>
      </c>
      <c r="E13" s="90"/>
      <c r="F13" s="90"/>
      <c r="G13" s="90"/>
      <c r="H13" s="90"/>
      <c r="I13" s="90"/>
      <c r="J13" s="90"/>
      <c r="K13" s="90"/>
      <c r="L13" s="91"/>
      <c r="N13" s="32"/>
      <c r="O13" s="41" t="s">
        <v>8</v>
      </c>
      <c r="P13" s="89" t="str">
        <f>IF(P12="","",VLOOKUP(P12,$AA$4:$AO$23,2,FALSE)&amp;"")</f>
        <v/>
      </c>
      <c r="Q13" s="90"/>
      <c r="R13" s="90"/>
      <c r="S13" s="90"/>
      <c r="T13" s="90"/>
      <c r="U13" s="90"/>
      <c r="V13" s="90"/>
      <c r="W13" s="90"/>
      <c r="X13" s="91"/>
      <c r="AA13" s="58"/>
      <c r="AB13" s="13"/>
      <c r="AC13" s="14"/>
      <c r="AD13" s="14"/>
      <c r="AE13" s="15"/>
      <c r="AF13" s="13"/>
      <c r="AG13" s="13"/>
      <c r="AH13" s="13"/>
      <c r="AI13" s="13"/>
      <c r="AJ13" s="16"/>
      <c r="AK13" s="13"/>
      <c r="AL13" s="21"/>
      <c r="AM13" s="21"/>
      <c r="AN13" s="21"/>
      <c r="AO13" s="57"/>
    </row>
    <row r="14" spans="2:41" s="31" customFormat="1" x14ac:dyDescent="0.2">
      <c r="C14" s="41" t="s">
        <v>11</v>
      </c>
      <c r="D14" s="92" t="str">
        <f>IF(D12="","",VLOOKUP(D12,$AA$4:$AN$23,3,FALSE)&amp;"")</f>
        <v>185</v>
      </c>
      <c r="E14" s="93"/>
      <c r="F14" s="94"/>
      <c r="G14" s="95" t="s">
        <v>12</v>
      </c>
      <c r="H14" s="96"/>
      <c r="I14" s="97"/>
      <c r="J14" s="98" t="str">
        <f>IF(D12="","",VLOOKUP(D12,$AA$4:$AN$23,4,FALSE)&amp;"")</f>
        <v>85</v>
      </c>
      <c r="K14" s="99"/>
      <c r="L14" s="100"/>
      <c r="N14" s="32"/>
      <c r="O14" s="41" t="s">
        <v>11</v>
      </c>
      <c r="P14" s="92" t="str">
        <f>IF(P12="","",VLOOKUP(P12,$AA$4:$AN$23,3,FALSE)&amp;"")</f>
        <v/>
      </c>
      <c r="Q14" s="93"/>
      <c r="R14" s="94"/>
      <c r="S14" s="95" t="s">
        <v>12</v>
      </c>
      <c r="T14" s="96"/>
      <c r="U14" s="97"/>
      <c r="V14" s="98" t="str">
        <f>IF(P12="","",VLOOKUP(P12,$AA$4:$AN$23,4,FALSE)&amp;"")</f>
        <v/>
      </c>
      <c r="W14" s="99"/>
      <c r="X14" s="100"/>
      <c r="AA14" s="58"/>
      <c r="AB14" s="13"/>
      <c r="AC14" s="14"/>
      <c r="AD14" s="14"/>
      <c r="AE14" s="15"/>
      <c r="AF14" s="13"/>
      <c r="AG14" s="13"/>
      <c r="AH14" s="13"/>
      <c r="AI14" s="13"/>
      <c r="AJ14" s="16"/>
      <c r="AK14" s="13"/>
      <c r="AL14" s="21"/>
      <c r="AM14" s="21"/>
      <c r="AN14" s="21"/>
      <c r="AO14" s="57"/>
    </row>
    <row r="15" spans="2:41" s="31" customFormat="1" x14ac:dyDescent="0.2">
      <c r="C15" s="41" t="s">
        <v>13</v>
      </c>
      <c r="D15" s="77">
        <f>IF(J15="","",DATEDIF(J15,大会・チーム情報!$C$3,"Y"))</f>
        <v>11</v>
      </c>
      <c r="E15" s="78"/>
      <c r="F15" s="79"/>
      <c r="G15" s="80" t="s">
        <v>27</v>
      </c>
      <c r="H15" s="81"/>
      <c r="I15" s="82"/>
      <c r="J15" s="83" t="str">
        <f>TEXT(IF(D12="","",VLOOKUP(D12,$AA$4:$AN$23,5,FALSE)&amp;""),"YYYY年MM月DD日")</f>
        <v>2012年04月01日</v>
      </c>
      <c r="K15" s="84"/>
      <c r="L15" s="85"/>
      <c r="N15" s="32"/>
      <c r="O15" s="41" t="s">
        <v>13</v>
      </c>
      <c r="P15" s="77" t="str">
        <f>IF(V15="","",DATEDIF(V15,大会・チーム情報!$C$3,"Y"))</f>
        <v/>
      </c>
      <c r="Q15" s="78"/>
      <c r="R15" s="79"/>
      <c r="S15" s="80" t="s">
        <v>27</v>
      </c>
      <c r="T15" s="81"/>
      <c r="U15" s="82"/>
      <c r="V15" s="83" t="str">
        <f>TEXT(IF(P12="","",VLOOKUP(P12,$AA$4:$AN$23,5,FALSE)&amp;""),"YYYY年MM月DD日")</f>
        <v/>
      </c>
      <c r="W15" s="84"/>
      <c r="X15" s="85"/>
      <c r="AA15" s="58"/>
      <c r="AB15" s="13"/>
      <c r="AC15" s="14"/>
      <c r="AD15" s="14"/>
      <c r="AE15" s="15"/>
      <c r="AF15" s="13"/>
      <c r="AG15" s="13"/>
      <c r="AH15" s="13"/>
      <c r="AI15" s="13"/>
      <c r="AJ15" s="16"/>
      <c r="AK15" s="13"/>
      <c r="AL15" s="21"/>
      <c r="AM15" s="21"/>
      <c r="AN15" s="21"/>
      <c r="AO15" s="57"/>
    </row>
    <row r="16" spans="2:41" s="31" customFormat="1" x14ac:dyDescent="0.2">
      <c r="C16" s="41" t="s">
        <v>18</v>
      </c>
      <c r="D16" s="86" t="str">
        <f>IF(D12="","",VLOOKUP(D12,$AA$4:$AN$23,6,FALSE)&amp;"")</f>
        <v>170-0011</v>
      </c>
      <c r="E16" s="87"/>
      <c r="F16" s="87"/>
      <c r="G16" s="87"/>
      <c r="H16" s="87"/>
      <c r="I16" s="87"/>
      <c r="J16" s="87"/>
      <c r="K16" s="87"/>
      <c r="L16" s="88"/>
      <c r="N16" s="32"/>
      <c r="O16" s="41" t="s">
        <v>18</v>
      </c>
      <c r="P16" s="86" t="str">
        <f>IF(P12="","",VLOOKUP(P12,$AA$4:$AN$23,6,FALSE)&amp;"")</f>
        <v/>
      </c>
      <c r="Q16" s="87"/>
      <c r="R16" s="87"/>
      <c r="S16" s="87"/>
      <c r="T16" s="87"/>
      <c r="U16" s="87"/>
      <c r="V16" s="87"/>
      <c r="W16" s="87"/>
      <c r="X16" s="88"/>
      <c r="AA16" s="58"/>
      <c r="AB16" s="13"/>
      <c r="AC16" s="14"/>
      <c r="AD16" s="14"/>
      <c r="AE16" s="15"/>
      <c r="AF16" s="13"/>
      <c r="AG16" s="13"/>
      <c r="AH16" s="13"/>
      <c r="AI16" s="13"/>
      <c r="AJ16" s="16"/>
      <c r="AK16" s="13"/>
      <c r="AL16" s="21"/>
      <c r="AM16" s="21"/>
      <c r="AN16" s="21"/>
      <c r="AO16" s="57"/>
    </row>
    <row r="17" spans="2:48" s="31" customFormat="1" x14ac:dyDescent="0.2">
      <c r="C17" s="41" t="s">
        <v>9</v>
      </c>
      <c r="D17" s="87" t="str">
        <f>IF(D12="","",VLOOKUP(D12,$AA$4:$AN$23,7,FALSE)&amp;"")</f>
        <v>東京都豊島区池袋本町3-25-9　マンション吉村402号</v>
      </c>
      <c r="E17" s="87"/>
      <c r="F17" s="87"/>
      <c r="G17" s="87"/>
      <c r="H17" s="87"/>
      <c r="I17" s="87"/>
      <c r="J17" s="87"/>
      <c r="K17" s="87"/>
      <c r="L17" s="88"/>
      <c r="N17" s="32"/>
      <c r="O17" s="41" t="s">
        <v>9</v>
      </c>
      <c r="P17" s="87" t="str">
        <f>IF(P12="","",VLOOKUP(P12,$AA$4:$AN$23,7,FALSE)&amp;"")</f>
        <v/>
      </c>
      <c r="Q17" s="87"/>
      <c r="R17" s="87"/>
      <c r="S17" s="87"/>
      <c r="T17" s="87"/>
      <c r="U17" s="87"/>
      <c r="V17" s="87"/>
      <c r="W17" s="87"/>
      <c r="X17" s="88"/>
      <c r="AA17" s="58"/>
      <c r="AB17" s="13"/>
      <c r="AC17" s="14"/>
      <c r="AD17" s="14"/>
      <c r="AE17" s="15"/>
      <c r="AF17" s="13"/>
      <c r="AG17" s="13"/>
      <c r="AH17" s="13"/>
      <c r="AI17" s="13"/>
      <c r="AJ17" s="16"/>
      <c r="AK17" s="13"/>
      <c r="AL17" s="21"/>
      <c r="AM17" s="21"/>
      <c r="AN17" s="21"/>
      <c r="AO17" s="57"/>
    </row>
    <row r="18" spans="2:48" s="31" customFormat="1" x14ac:dyDescent="0.2">
      <c r="C18" s="41" t="s">
        <v>26</v>
      </c>
      <c r="D18" s="87" t="str">
        <f>IF(D12="","",VLOOKUP(D12,$AA$4:$AN$23,8,FALSE)&amp;"")</f>
        <v>03-6914-3047</v>
      </c>
      <c r="E18" s="87"/>
      <c r="F18" s="87"/>
      <c r="G18" s="87"/>
      <c r="H18" s="87"/>
      <c r="I18" s="87"/>
      <c r="J18" s="87"/>
      <c r="K18" s="87"/>
      <c r="L18" s="88"/>
      <c r="N18" s="32"/>
      <c r="O18" s="41" t="s">
        <v>26</v>
      </c>
      <c r="P18" s="87" t="str">
        <f>IF(P12="","",VLOOKUP(P12,$AA$4:$AN$23,8,FALSE)&amp;"")</f>
        <v/>
      </c>
      <c r="Q18" s="87"/>
      <c r="R18" s="87"/>
      <c r="S18" s="87"/>
      <c r="T18" s="87"/>
      <c r="U18" s="87"/>
      <c r="V18" s="87"/>
      <c r="W18" s="87"/>
      <c r="X18" s="88"/>
      <c r="AA18" s="58"/>
      <c r="AB18" s="13"/>
      <c r="AC18" s="14"/>
      <c r="AD18" s="14"/>
      <c r="AE18" s="15"/>
      <c r="AF18" s="13"/>
      <c r="AG18" s="13"/>
      <c r="AH18" s="13"/>
      <c r="AI18" s="13"/>
      <c r="AJ18" s="16"/>
      <c r="AK18" s="13"/>
      <c r="AL18" s="21"/>
      <c r="AM18" s="21"/>
      <c r="AN18" s="21"/>
      <c r="AO18" s="57"/>
    </row>
    <row r="19" spans="2:48" s="31" customFormat="1" x14ac:dyDescent="0.2">
      <c r="C19" s="41" t="s">
        <v>15</v>
      </c>
      <c r="D19" s="87" t="str">
        <f>IF(D12="","",VLOOKUP(D12,$AA$4:$AN$23,9,FALSE)&amp;"")</f>
        <v>010-0000-0000</v>
      </c>
      <c r="E19" s="87"/>
      <c r="F19" s="87"/>
      <c r="G19" s="87"/>
      <c r="H19" s="87"/>
      <c r="I19" s="87"/>
      <c r="J19" s="87"/>
      <c r="K19" s="87"/>
      <c r="L19" s="88"/>
      <c r="N19" s="32"/>
      <c r="O19" s="41" t="s">
        <v>15</v>
      </c>
      <c r="P19" s="87" t="str">
        <f>IF(P12="","",VLOOKUP(P12,$AA$4:$AN$23,9,FALSE)&amp;"")</f>
        <v/>
      </c>
      <c r="Q19" s="87"/>
      <c r="R19" s="87"/>
      <c r="S19" s="87"/>
      <c r="T19" s="87"/>
      <c r="U19" s="87"/>
      <c r="V19" s="87"/>
      <c r="W19" s="87"/>
      <c r="X19" s="88"/>
      <c r="AA19" s="58"/>
      <c r="AB19" s="13"/>
      <c r="AC19" s="14"/>
      <c r="AD19" s="14"/>
      <c r="AE19" s="15"/>
      <c r="AF19" s="13"/>
      <c r="AG19" s="13"/>
      <c r="AH19" s="13"/>
      <c r="AI19" s="13"/>
      <c r="AJ19" s="16"/>
      <c r="AK19" s="13"/>
      <c r="AL19" s="21"/>
      <c r="AM19" s="21"/>
      <c r="AN19" s="21"/>
      <c r="AO19" s="57"/>
      <c r="AP19" s="22"/>
      <c r="AQ19" s="22"/>
      <c r="AR19" s="22"/>
      <c r="AS19" s="22"/>
      <c r="AT19" s="22"/>
      <c r="AU19" s="22"/>
      <c r="AV19" s="22"/>
    </row>
    <row r="20" spans="2:48" s="31" customFormat="1" x14ac:dyDescent="0.2">
      <c r="C20" s="42" t="s">
        <v>14</v>
      </c>
      <c r="D20" s="106">
        <f>IF(J20="","",DATEDIF(J20,大会・チーム情報!$C$3,"Y")+1)</f>
        <v>22</v>
      </c>
      <c r="E20" s="106"/>
      <c r="F20" s="106"/>
      <c r="G20" s="80" t="s">
        <v>28</v>
      </c>
      <c r="H20" s="81"/>
      <c r="I20" s="82"/>
      <c r="J20" s="83" t="str">
        <f>TEXT(IF(D12="","",VLOOKUP(D12,$AA$4:$AN$23,10,FALSE)&amp;""),"YYYY年MM月DD日")</f>
        <v>2002年04月01日</v>
      </c>
      <c r="K20" s="84"/>
      <c r="L20" s="85"/>
      <c r="N20" s="32"/>
      <c r="O20" s="42" t="s">
        <v>14</v>
      </c>
      <c r="P20" s="106" t="str">
        <f>IF(V20="","",DATEDIF(V20,大会・チーム情報!$C$3,"Y")+1)</f>
        <v/>
      </c>
      <c r="Q20" s="106"/>
      <c r="R20" s="106"/>
      <c r="S20" s="80" t="s">
        <v>28</v>
      </c>
      <c r="T20" s="81"/>
      <c r="U20" s="82"/>
      <c r="V20" s="83" t="str">
        <f>TEXT(IF(P12="","",VLOOKUP(P12,$AA$4:$AN$23,10,FALSE)&amp;""),"YYYY年MM月DD日")</f>
        <v/>
      </c>
      <c r="W20" s="84"/>
      <c r="X20" s="85"/>
      <c r="AA20" s="58"/>
      <c r="AB20" s="13"/>
      <c r="AC20" s="14"/>
      <c r="AD20" s="14"/>
      <c r="AE20" s="15"/>
      <c r="AF20" s="13"/>
      <c r="AG20" s="13"/>
      <c r="AH20" s="13"/>
      <c r="AI20" s="13"/>
      <c r="AJ20" s="16"/>
      <c r="AK20" s="13"/>
      <c r="AL20" s="21"/>
      <c r="AM20" s="21"/>
      <c r="AN20" s="21"/>
      <c r="AO20" s="57"/>
      <c r="AP20" s="22"/>
      <c r="AQ20" s="22"/>
      <c r="AR20" s="22"/>
      <c r="AS20" s="22"/>
      <c r="AT20" s="22"/>
      <c r="AU20" s="22"/>
      <c r="AV20" s="22"/>
    </row>
    <row r="21" spans="2:48" s="31" customFormat="1" x14ac:dyDescent="0.2">
      <c r="C21" s="41" t="s">
        <v>10</v>
      </c>
      <c r="D21" s="86" t="str">
        <f>IF(D12="","",VLOOKUP(D12,$AA$4:$AN$23,11,FALSE)&amp;"")</f>
        <v>オールラウンダー</v>
      </c>
      <c r="E21" s="87"/>
      <c r="F21" s="87"/>
      <c r="G21" s="107"/>
      <c r="H21" s="43"/>
      <c r="I21" s="43"/>
      <c r="J21" s="43"/>
      <c r="K21" s="43"/>
      <c r="L21" s="44"/>
      <c r="N21" s="32"/>
      <c r="O21" s="41" t="s">
        <v>10</v>
      </c>
      <c r="P21" s="86" t="str">
        <f>IF(P12="","",VLOOKUP(P12,$AA$4:$AN$23,11,FALSE)&amp;"")</f>
        <v/>
      </c>
      <c r="Q21" s="87"/>
      <c r="R21" s="87"/>
      <c r="S21" s="107"/>
      <c r="T21" s="43"/>
      <c r="U21" s="43"/>
      <c r="V21" s="43"/>
      <c r="W21" s="43"/>
      <c r="X21" s="44"/>
      <c r="AA21" s="58"/>
      <c r="AB21" s="13"/>
      <c r="AC21" s="13"/>
      <c r="AD21" s="13"/>
      <c r="AE21" s="15"/>
      <c r="AF21" s="13"/>
      <c r="AG21" s="13"/>
      <c r="AH21" s="13"/>
      <c r="AI21" s="13"/>
      <c r="AJ21" s="20"/>
      <c r="AK21" s="13"/>
      <c r="AL21" s="21"/>
      <c r="AM21" s="21"/>
      <c r="AN21" s="21"/>
      <c r="AO21" s="59"/>
      <c r="AP21" s="27"/>
      <c r="AQ21" s="27"/>
      <c r="AR21" s="27"/>
      <c r="AS21" s="27"/>
      <c r="AT21" s="27"/>
      <c r="AU21" s="27"/>
      <c r="AV21" s="27"/>
    </row>
    <row r="22" spans="2:48" s="31" customFormat="1" ht="12.5" thickBot="1" x14ac:dyDescent="0.25">
      <c r="C22" s="45" t="s">
        <v>40</v>
      </c>
      <c r="D22" s="46" t="s">
        <v>20</v>
      </c>
      <c r="E22" s="47" t="str">
        <f>IF(D12="","",VLOOKUP(D12,$AA$4:$AN$23,12,FALSE)&amp;"")</f>
        <v>●</v>
      </c>
      <c r="F22" s="48" t="s">
        <v>22</v>
      </c>
      <c r="G22" s="47" t="str">
        <f>IF(D12="","",VLOOKUP(D12,$AA$4:$AN$23,13,FALSE)&amp;"")</f>
        <v>●</v>
      </c>
      <c r="H22" s="49" t="s">
        <v>24</v>
      </c>
      <c r="I22" s="47" t="str">
        <f>IF(D12="","",VLOOKUP(D12,$AA$4:$AN$23,14,FALSE)&amp;"")</f>
        <v>●</v>
      </c>
      <c r="J22" s="50"/>
      <c r="K22" s="50"/>
      <c r="L22" s="51"/>
      <c r="N22" s="32"/>
      <c r="O22" s="45" t="s">
        <v>40</v>
      </c>
      <c r="P22" s="46" t="s">
        <v>20</v>
      </c>
      <c r="Q22" s="47" t="str">
        <f>IF(P12="","",VLOOKUP(P12,$AA$4:$AN$23,12,FALSE)&amp;"")</f>
        <v/>
      </c>
      <c r="R22" s="48" t="s">
        <v>22</v>
      </c>
      <c r="S22" s="47" t="str">
        <f>IF(P12="","",VLOOKUP(P12,$AA$4:$AN$23,13,FALSE)&amp;"")</f>
        <v/>
      </c>
      <c r="T22" s="49" t="s">
        <v>24</v>
      </c>
      <c r="U22" s="47" t="str">
        <f>IF(P12="","",VLOOKUP(P12,$AA$4:$AN$23,14,FALSE)&amp;"")</f>
        <v/>
      </c>
      <c r="V22" s="50"/>
      <c r="W22" s="50"/>
      <c r="X22" s="51"/>
      <c r="AA22" s="58"/>
      <c r="AB22" s="13"/>
      <c r="AC22" s="13"/>
      <c r="AD22" s="13"/>
      <c r="AE22" s="15"/>
      <c r="AF22" s="13"/>
      <c r="AG22" s="13"/>
      <c r="AH22" s="13"/>
      <c r="AI22" s="13"/>
      <c r="AJ22" s="20"/>
      <c r="AK22" s="13"/>
      <c r="AL22" s="21"/>
      <c r="AM22" s="21"/>
      <c r="AN22" s="21"/>
      <c r="AO22" s="59"/>
      <c r="AP22" s="27"/>
      <c r="AQ22" s="27"/>
      <c r="AR22" s="27"/>
      <c r="AS22" s="27"/>
      <c r="AT22" s="27"/>
      <c r="AU22" s="27"/>
      <c r="AV22" s="27"/>
    </row>
    <row r="23" spans="2:48" ht="12.5" thickBot="1" x14ac:dyDescent="0.25">
      <c r="AA23" s="60"/>
      <c r="AB23" s="61"/>
      <c r="AC23" s="61"/>
      <c r="AD23" s="61"/>
      <c r="AE23" s="62"/>
      <c r="AF23" s="61"/>
      <c r="AG23" s="61"/>
      <c r="AH23" s="61"/>
      <c r="AI23" s="61"/>
      <c r="AJ23" s="63"/>
      <c r="AK23" s="61"/>
      <c r="AL23" s="64"/>
      <c r="AM23" s="64"/>
      <c r="AN23" s="64"/>
      <c r="AO23" s="65"/>
      <c r="AP23" s="27"/>
      <c r="AQ23" s="27"/>
      <c r="AR23" s="27"/>
      <c r="AS23" s="27"/>
      <c r="AT23" s="27"/>
      <c r="AU23" s="27"/>
      <c r="AV23" s="27"/>
    </row>
    <row r="24" spans="2:48" s="31" customFormat="1" x14ac:dyDescent="0.2">
      <c r="B24" s="37" t="s">
        <v>29</v>
      </c>
      <c r="C24" s="38" t="s">
        <v>7</v>
      </c>
      <c r="D24" s="101"/>
      <c r="E24" s="102"/>
      <c r="F24" s="102"/>
      <c r="G24" s="95" t="s">
        <v>45</v>
      </c>
      <c r="H24" s="96"/>
      <c r="I24" s="97"/>
      <c r="J24" s="103" t="str">
        <f>IF(D24="","",VLOOKUP(D24,$AA$4:$AO$23,15,FALSE)&amp;"")</f>
        <v/>
      </c>
      <c r="K24" s="104"/>
      <c r="L24" s="105"/>
      <c r="M24" s="39"/>
      <c r="N24" s="40" t="s">
        <v>37</v>
      </c>
      <c r="O24" s="38" t="s">
        <v>7</v>
      </c>
      <c r="P24" s="101"/>
      <c r="Q24" s="102"/>
      <c r="R24" s="102"/>
      <c r="S24" s="95" t="s">
        <v>45</v>
      </c>
      <c r="T24" s="96"/>
      <c r="U24" s="97"/>
      <c r="V24" s="103" t="str">
        <f>IF(P24="","",VLOOKUP(P24,$AA$4:$AO$23,15,FALSE)&amp;"")</f>
        <v/>
      </c>
      <c r="W24" s="104"/>
      <c r="X24" s="105"/>
      <c r="AP24" s="27"/>
      <c r="AQ24" s="27"/>
      <c r="AR24" s="27"/>
      <c r="AS24" s="27"/>
      <c r="AT24" s="27"/>
      <c r="AU24" s="27"/>
      <c r="AV24" s="27"/>
    </row>
    <row r="25" spans="2:48" s="31" customFormat="1" x14ac:dyDescent="0.2">
      <c r="C25" s="41" t="s">
        <v>8</v>
      </c>
      <c r="D25" s="89" t="str">
        <f>IF(D24="","",VLOOKUP(D24,$AA$4:$AO$23,2,FALSE)&amp;"")</f>
        <v/>
      </c>
      <c r="E25" s="90"/>
      <c r="F25" s="90"/>
      <c r="G25" s="90"/>
      <c r="H25" s="90"/>
      <c r="I25" s="90"/>
      <c r="J25" s="90"/>
      <c r="K25" s="90"/>
      <c r="L25" s="91"/>
      <c r="N25" s="32"/>
      <c r="O25" s="41" t="s">
        <v>8</v>
      </c>
      <c r="P25" s="89" t="str">
        <f>IF(P24="","",VLOOKUP(P24,$AA$4:$AO$23,2,FALSE)&amp;"")</f>
        <v/>
      </c>
      <c r="Q25" s="90"/>
      <c r="R25" s="90"/>
      <c r="S25" s="90"/>
      <c r="T25" s="90"/>
      <c r="U25" s="90"/>
      <c r="V25" s="90"/>
      <c r="W25" s="90"/>
      <c r="X25" s="91"/>
      <c r="AA25" s="72" t="s">
        <v>66</v>
      </c>
      <c r="AC25" s="22"/>
      <c r="AD25" s="22"/>
      <c r="AE25" s="22"/>
      <c r="AF25" s="22"/>
      <c r="AG25" s="22"/>
      <c r="AH25" s="22"/>
      <c r="AI25" s="22"/>
      <c r="AJ25" s="22"/>
      <c r="AK25" s="22"/>
      <c r="AL25" s="26"/>
      <c r="AM25" s="22"/>
      <c r="AN25" s="22"/>
      <c r="AO25" s="22"/>
      <c r="AP25" s="27"/>
      <c r="AQ25" s="27"/>
      <c r="AR25" s="27"/>
      <c r="AS25" s="27"/>
      <c r="AT25" s="27"/>
      <c r="AU25" s="27"/>
      <c r="AV25" s="27"/>
    </row>
    <row r="26" spans="2:48" s="31" customFormat="1" x14ac:dyDescent="0.2">
      <c r="C26" s="41" t="s">
        <v>11</v>
      </c>
      <c r="D26" s="92" t="str">
        <f>IF(D24="","",VLOOKUP(D24,$AA$4:$AN$23,3,FALSE)&amp;"")</f>
        <v/>
      </c>
      <c r="E26" s="93"/>
      <c r="F26" s="94"/>
      <c r="G26" s="95" t="s">
        <v>12</v>
      </c>
      <c r="H26" s="96"/>
      <c r="I26" s="97"/>
      <c r="J26" s="98" t="str">
        <f>IF(D24="","",VLOOKUP(D24,$AA$4:$AN$23,4,FALSE)&amp;"")</f>
        <v/>
      </c>
      <c r="K26" s="99"/>
      <c r="L26" s="100"/>
      <c r="N26" s="32"/>
      <c r="O26" s="41" t="s">
        <v>11</v>
      </c>
      <c r="P26" s="92" t="str">
        <f>IF(P24="","",VLOOKUP(P24,$AA$4:$AN$23,3,FALSE)&amp;"")</f>
        <v/>
      </c>
      <c r="Q26" s="93"/>
      <c r="R26" s="94"/>
      <c r="S26" s="95" t="s">
        <v>12</v>
      </c>
      <c r="T26" s="96"/>
      <c r="U26" s="97"/>
      <c r="V26" s="98" t="str">
        <f>IF(P24="","",VLOOKUP(P24,$AA$4:$AN$23,4,FALSE)&amp;"")</f>
        <v/>
      </c>
      <c r="W26" s="99"/>
      <c r="X26" s="100"/>
      <c r="AA26" s="31" t="s">
        <v>74</v>
      </c>
      <c r="AC26" s="22"/>
      <c r="AD26" s="22"/>
      <c r="AE26" s="22"/>
      <c r="AF26" s="22"/>
      <c r="AG26" s="22"/>
      <c r="AH26" s="22"/>
      <c r="AI26" s="22"/>
      <c r="AJ26" s="22"/>
      <c r="AK26" s="22"/>
      <c r="AL26" s="26"/>
      <c r="AM26" s="22"/>
      <c r="AN26" s="22"/>
      <c r="AO26" s="22"/>
      <c r="AP26" s="27"/>
      <c r="AQ26" s="27"/>
      <c r="AR26" s="27"/>
      <c r="AS26" s="27"/>
      <c r="AT26" s="27"/>
      <c r="AU26" s="27"/>
      <c r="AV26" s="27"/>
    </row>
    <row r="27" spans="2:48" s="31" customFormat="1" x14ac:dyDescent="0.2">
      <c r="C27" s="41" t="s">
        <v>13</v>
      </c>
      <c r="D27" s="77" t="str">
        <f>IF(J27="","",DATEDIF(J27,大会・チーム情報!$C$3,"Y"))</f>
        <v/>
      </c>
      <c r="E27" s="78"/>
      <c r="F27" s="79"/>
      <c r="G27" s="80" t="s">
        <v>27</v>
      </c>
      <c r="H27" s="81"/>
      <c r="I27" s="82"/>
      <c r="J27" s="83" t="str">
        <f>TEXT(IF(D24="","",VLOOKUP(D24,$AA$4:$AN$23,5,FALSE)&amp;""),"YYYY年MM月DD日")</f>
        <v/>
      </c>
      <c r="K27" s="84"/>
      <c r="L27" s="85"/>
      <c r="N27" s="32"/>
      <c r="O27" s="41" t="s">
        <v>13</v>
      </c>
      <c r="P27" s="77" t="str">
        <f>IF(V27="","",DATEDIF(V27,大会・チーム情報!$C$3,"Y"))</f>
        <v/>
      </c>
      <c r="Q27" s="78"/>
      <c r="R27" s="79"/>
      <c r="S27" s="80" t="s">
        <v>27</v>
      </c>
      <c r="T27" s="81"/>
      <c r="U27" s="82"/>
      <c r="V27" s="83" t="str">
        <f>TEXT(IF(P24="","",VLOOKUP(P24,$AA$4:$AN$23,5,FALSE)&amp;""),"YYYY年MM月DD日")</f>
        <v/>
      </c>
      <c r="W27" s="84"/>
      <c r="X27" s="85"/>
      <c r="AA27" s="31" t="s">
        <v>76</v>
      </c>
      <c r="AC27" s="22"/>
      <c r="AD27" s="22"/>
      <c r="AE27" s="22"/>
      <c r="AF27" s="22"/>
      <c r="AG27" s="22"/>
      <c r="AH27" s="22"/>
      <c r="AI27" s="22"/>
      <c r="AJ27" s="22"/>
      <c r="AK27" s="22"/>
      <c r="AL27" s="26"/>
      <c r="AM27" s="22"/>
      <c r="AN27" s="22"/>
      <c r="AO27" s="22"/>
      <c r="AP27" s="27"/>
      <c r="AQ27" s="27"/>
      <c r="AR27" s="27"/>
      <c r="AS27" s="27"/>
      <c r="AT27" s="27"/>
      <c r="AU27" s="27"/>
      <c r="AV27" s="27"/>
    </row>
    <row r="28" spans="2:48" s="31" customFormat="1" x14ac:dyDescent="0.2">
      <c r="C28" s="41" t="s">
        <v>18</v>
      </c>
      <c r="D28" s="86" t="str">
        <f>IF(D24="","",VLOOKUP(D24,$AA$4:$AN$23,6,FALSE)&amp;"")</f>
        <v/>
      </c>
      <c r="E28" s="87"/>
      <c r="F28" s="87"/>
      <c r="G28" s="87"/>
      <c r="H28" s="87"/>
      <c r="I28" s="87"/>
      <c r="J28" s="87"/>
      <c r="K28" s="87"/>
      <c r="L28" s="88"/>
      <c r="N28" s="32"/>
      <c r="O28" s="41" t="s">
        <v>18</v>
      </c>
      <c r="P28" s="86" t="str">
        <f>IF(P24="","",VLOOKUP(P24,$AA$4:$AN$23,6,FALSE)&amp;"")</f>
        <v/>
      </c>
      <c r="Q28" s="87"/>
      <c r="R28" s="87"/>
      <c r="S28" s="87"/>
      <c r="T28" s="87"/>
      <c r="U28" s="87"/>
      <c r="V28" s="87"/>
      <c r="W28" s="87"/>
      <c r="X28" s="88"/>
      <c r="AA28" s="68" t="s">
        <v>67</v>
      </c>
      <c r="AC28" s="27"/>
      <c r="AD28" s="27"/>
      <c r="AE28" s="27"/>
      <c r="AF28" s="27"/>
      <c r="AG28" s="27"/>
      <c r="AH28" s="27"/>
      <c r="AI28" s="27"/>
      <c r="AJ28" s="27"/>
      <c r="AK28" s="27"/>
      <c r="AL28" s="27"/>
      <c r="AM28" s="27"/>
      <c r="AN28" s="27"/>
      <c r="AO28" s="27"/>
      <c r="AP28" s="27"/>
      <c r="AQ28" s="27"/>
      <c r="AR28" s="27"/>
      <c r="AS28" s="27"/>
      <c r="AT28" s="27"/>
      <c r="AU28" s="27"/>
      <c r="AV28" s="27"/>
    </row>
    <row r="29" spans="2:48" s="31" customFormat="1" x14ac:dyDescent="0.2">
      <c r="C29" s="41" t="s">
        <v>9</v>
      </c>
      <c r="D29" s="87" t="str">
        <f>IF(D24="","",VLOOKUP(D24,$AA$4:$AN$23,7,FALSE)&amp;"")</f>
        <v/>
      </c>
      <c r="E29" s="87"/>
      <c r="F29" s="87"/>
      <c r="G29" s="87"/>
      <c r="H29" s="87"/>
      <c r="I29" s="87"/>
      <c r="J29" s="87"/>
      <c r="K29" s="87"/>
      <c r="L29" s="88"/>
      <c r="N29" s="32"/>
      <c r="O29" s="41" t="s">
        <v>9</v>
      </c>
      <c r="P29" s="87" t="str">
        <f>IF(P24="","",VLOOKUP(P24,$AA$4:$AN$23,7,FALSE)&amp;"")</f>
        <v/>
      </c>
      <c r="Q29" s="87"/>
      <c r="R29" s="87"/>
      <c r="S29" s="87"/>
      <c r="T29" s="87"/>
      <c r="U29" s="87"/>
      <c r="V29" s="87"/>
      <c r="W29" s="87"/>
      <c r="X29" s="88"/>
      <c r="AA29" s="68" t="s">
        <v>68</v>
      </c>
      <c r="AC29" s="27"/>
      <c r="AD29" s="27"/>
      <c r="AE29" s="27"/>
      <c r="AF29" s="27"/>
      <c r="AG29" s="27"/>
      <c r="AH29" s="27"/>
      <c r="AI29" s="27"/>
      <c r="AJ29" s="27"/>
      <c r="AK29" s="27"/>
      <c r="AL29" s="27"/>
      <c r="AM29" s="27"/>
      <c r="AN29" s="27"/>
      <c r="AO29" s="27"/>
      <c r="AP29" s="27"/>
      <c r="AQ29" s="27"/>
      <c r="AR29" s="27"/>
      <c r="AS29" s="27"/>
      <c r="AT29" s="27"/>
      <c r="AU29" s="27"/>
      <c r="AV29" s="27"/>
    </row>
    <row r="30" spans="2:48" s="31" customFormat="1" x14ac:dyDescent="0.2">
      <c r="C30" s="41" t="s">
        <v>26</v>
      </c>
      <c r="D30" s="87" t="str">
        <f>IF(D24="","",VLOOKUP(D24,$AA$4:$AN$23,8,FALSE)&amp;"")</f>
        <v/>
      </c>
      <c r="E30" s="87"/>
      <c r="F30" s="87"/>
      <c r="G30" s="87"/>
      <c r="H30" s="87"/>
      <c r="I30" s="87"/>
      <c r="J30" s="87"/>
      <c r="K30" s="87"/>
      <c r="L30" s="88"/>
      <c r="N30" s="32"/>
      <c r="O30" s="41" t="s">
        <v>26</v>
      </c>
      <c r="P30" s="87" t="str">
        <f>IF(P24="","",VLOOKUP(P24,$AA$4:$AN$23,8,FALSE)&amp;"")</f>
        <v/>
      </c>
      <c r="Q30" s="87"/>
      <c r="R30" s="87"/>
      <c r="S30" s="87"/>
      <c r="T30" s="87"/>
      <c r="U30" s="87"/>
      <c r="V30" s="87"/>
      <c r="W30" s="87"/>
      <c r="X30" s="88"/>
      <c r="AA30" s="67" t="s">
        <v>69</v>
      </c>
      <c r="AC30" s="27"/>
      <c r="AD30" s="27"/>
      <c r="AE30" s="27"/>
      <c r="AF30" s="27"/>
      <c r="AG30" s="27"/>
      <c r="AH30" s="27"/>
      <c r="AI30" s="27"/>
      <c r="AJ30" s="27"/>
      <c r="AK30" s="27"/>
      <c r="AL30" s="27"/>
      <c r="AM30" s="27"/>
      <c r="AN30" s="27"/>
      <c r="AO30" s="27"/>
      <c r="AP30" s="27"/>
      <c r="AQ30" s="27"/>
      <c r="AR30" s="27"/>
      <c r="AS30" s="27"/>
      <c r="AT30" s="27"/>
      <c r="AU30" s="27"/>
      <c r="AV30" s="27"/>
    </row>
    <row r="31" spans="2:48" s="31" customFormat="1" x14ac:dyDescent="0.2">
      <c r="C31" s="41" t="s">
        <v>15</v>
      </c>
      <c r="D31" s="87" t="str">
        <f>IF(D24="","",VLOOKUP(D24,$AA$4:$AN$23,9,FALSE)&amp;"")</f>
        <v/>
      </c>
      <c r="E31" s="87"/>
      <c r="F31" s="87"/>
      <c r="G31" s="87"/>
      <c r="H31" s="87"/>
      <c r="I31" s="87"/>
      <c r="J31" s="87"/>
      <c r="K31" s="87"/>
      <c r="L31" s="88"/>
      <c r="N31" s="32"/>
      <c r="O31" s="41" t="s">
        <v>15</v>
      </c>
      <c r="P31" s="87" t="str">
        <f>IF(P24="","",VLOOKUP(P24,$AA$4:$AN$23,9,FALSE)&amp;"")</f>
        <v/>
      </c>
      <c r="Q31" s="87"/>
      <c r="R31" s="87"/>
      <c r="S31" s="87"/>
      <c r="T31" s="87"/>
      <c r="U31" s="87"/>
      <c r="V31" s="87"/>
      <c r="W31" s="87"/>
      <c r="X31" s="88"/>
      <c r="AA31" s="67" t="s">
        <v>70</v>
      </c>
      <c r="AC31" s="27"/>
      <c r="AD31" s="27"/>
      <c r="AE31" s="27"/>
      <c r="AF31" s="27"/>
      <c r="AG31" s="27"/>
      <c r="AH31" s="27"/>
      <c r="AI31" s="27"/>
      <c r="AJ31" s="27"/>
      <c r="AK31" s="27"/>
      <c r="AL31" s="27"/>
      <c r="AM31" s="27"/>
      <c r="AN31" s="27"/>
      <c r="AO31" s="27"/>
      <c r="AP31" s="27"/>
    </row>
    <row r="32" spans="2:48" s="31" customFormat="1" x14ac:dyDescent="0.2">
      <c r="C32" s="42" t="s">
        <v>14</v>
      </c>
      <c r="D32" s="106" t="str">
        <f>IF(J32="","",DATEDIF(J32,大会・チーム情報!$C$3,"Y")+1)</f>
        <v/>
      </c>
      <c r="E32" s="106"/>
      <c r="F32" s="106"/>
      <c r="G32" s="80" t="s">
        <v>28</v>
      </c>
      <c r="H32" s="81"/>
      <c r="I32" s="82"/>
      <c r="J32" s="83" t="str">
        <f>TEXT(IF(D24="","",VLOOKUP(D24,$AA$4:$AN$23,10,FALSE)&amp;""),"YYYY年MM月DD日")</f>
        <v/>
      </c>
      <c r="K32" s="84"/>
      <c r="L32" s="85"/>
      <c r="N32" s="32"/>
      <c r="O32" s="42" t="s">
        <v>14</v>
      </c>
      <c r="P32" s="106" t="str">
        <f>IF(V32="","",DATEDIF(V32,大会・チーム情報!$C$3,"Y")+1)</f>
        <v/>
      </c>
      <c r="Q32" s="106"/>
      <c r="R32" s="106"/>
      <c r="S32" s="80" t="s">
        <v>28</v>
      </c>
      <c r="T32" s="81"/>
      <c r="U32" s="82"/>
      <c r="V32" s="83" t="str">
        <f>TEXT(IF(P24="","",VLOOKUP(P24,$AA$4:$AN$23,10,FALSE)&amp;""),"YYYY年MM月DD日")</f>
        <v/>
      </c>
      <c r="W32" s="84"/>
      <c r="X32" s="85"/>
      <c r="AA32" s="31" t="s">
        <v>75</v>
      </c>
      <c r="AB32" s="22"/>
      <c r="AC32" s="27"/>
      <c r="AD32" s="27"/>
      <c r="AE32" s="27"/>
      <c r="AF32" s="27"/>
      <c r="AG32" s="27"/>
      <c r="AH32" s="27"/>
      <c r="AI32" s="27"/>
      <c r="AJ32" s="27"/>
      <c r="AK32" s="27"/>
      <c r="AL32" s="27"/>
      <c r="AM32" s="27"/>
      <c r="AN32" s="27"/>
      <c r="AO32" s="27"/>
      <c r="AP32" s="27"/>
    </row>
    <row r="33" spans="2:42" s="31" customFormat="1" x14ac:dyDescent="0.2">
      <c r="C33" s="41" t="s">
        <v>10</v>
      </c>
      <c r="D33" s="86" t="str">
        <f>IF(D24="","",VLOOKUP(D24,$AA$4:$AN$23,11,FALSE)&amp;"")</f>
        <v/>
      </c>
      <c r="E33" s="87"/>
      <c r="F33" s="87"/>
      <c r="G33" s="107"/>
      <c r="H33" s="43"/>
      <c r="I33" s="43"/>
      <c r="J33" s="43"/>
      <c r="K33" s="43"/>
      <c r="L33" s="44"/>
      <c r="N33" s="32"/>
      <c r="O33" s="41" t="s">
        <v>10</v>
      </c>
      <c r="P33" s="86" t="str">
        <f>IF(P24="","",VLOOKUP(P24,$AA$4:$AN$23,11,FALSE)&amp;"")</f>
        <v/>
      </c>
      <c r="Q33" s="87"/>
      <c r="R33" s="87"/>
      <c r="S33" s="107"/>
      <c r="T33" s="43"/>
      <c r="U33" s="43"/>
      <c r="V33" s="43"/>
      <c r="W33" s="43"/>
      <c r="X33" s="44"/>
      <c r="AA33" s="27"/>
      <c r="AB33" s="22"/>
      <c r="AC33" s="27"/>
      <c r="AD33" s="27"/>
      <c r="AE33" s="27"/>
      <c r="AF33" s="27"/>
      <c r="AG33" s="27"/>
      <c r="AH33" s="27"/>
      <c r="AI33" s="27"/>
      <c r="AJ33" s="27"/>
      <c r="AK33" s="27"/>
      <c r="AL33" s="27"/>
      <c r="AM33" s="27"/>
      <c r="AN33" s="27"/>
      <c r="AO33" s="27"/>
      <c r="AP33" s="27"/>
    </row>
    <row r="34" spans="2:42" s="31" customFormat="1" ht="12.5" thickBot="1" x14ac:dyDescent="0.25">
      <c r="C34" s="45" t="s">
        <v>40</v>
      </c>
      <c r="D34" s="46" t="s">
        <v>20</v>
      </c>
      <c r="E34" s="47" t="str">
        <f>IF(D24="","",VLOOKUP(D24,$AA$4:$AN$23,12,FALSE)&amp;"")</f>
        <v/>
      </c>
      <c r="F34" s="48" t="s">
        <v>22</v>
      </c>
      <c r="G34" s="47" t="str">
        <f>IF(D24="","",VLOOKUP(D24,$AA$4:$AN$23,13,FALSE)&amp;"")</f>
        <v/>
      </c>
      <c r="H34" s="49" t="s">
        <v>24</v>
      </c>
      <c r="I34" s="47" t="str">
        <f>IF(D24="","",VLOOKUP(D24,$AA$4:$AN$23,14,FALSE)&amp;"")</f>
        <v/>
      </c>
      <c r="J34" s="50"/>
      <c r="K34" s="50"/>
      <c r="L34" s="51"/>
      <c r="N34" s="32"/>
      <c r="O34" s="45" t="s">
        <v>40</v>
      </c>
      <c r="P34" s="46" t="s">
        <v>20</v>
      </c>
      <c r="Q34" s="47" t="str">
        <f>IF(P24="","",VLOOKUP(P24,$AA$4:$AN$23,12,FALSE)&amp;"")</f>
        <v/>
      </c>
      <c r="R34" s="48" t="s">
        <v>22</v>
      </c>
      <c r="S34" s="47" t="str">
        <f>IF(P24="","",VLOOKUP(P24,$AA$4:$AN$23,13,FALSE)&amp;"")</f>
        <v/>
      </c>
      <c r="T34" s="49" t="s">
        <v>24</v>
      </c>
      <c r="U34" s="47" t="str">
        <f>IF(P24="","",VLOOKUP(P24,$AA$4:$AN$23,14,FALSE)&amp;"")</f>
        <v/>
      </c>
      <c r="V34" s="50"/>
      <c r="W34" s="50"/>
      <c r="X34" s="51"/>
      <c r="AB34" s="22"/>
      <c r="AC34" s="27"/>
      <c r="AD34" s="27"/>
      <c r="AE34" s="27"/>
      <c r="AF34" s="27"/>
      <c r="AG34" s="27"/>
      <c r="AH34" s="27"/>
      <c r="AI34" s="27"/>
      <c r="AJ34" s="27"/>
      <c r="AK34" s="27"/>
      <c r="AL34" s="27"/>
      <c r="AM34" s="27"/>
      <c r="AN34" s="27"/>
      <c r="AO34" s="27"/>
      <c r="AP34" s="27"/>
    </row>
    <row r="35" spans="2:42" ht="12.5" thickBot="1" x14ac:dyDescent="0.25">
      <c r="Z35" s="31"/>
      <c r="AA35" s="69" t="s">
        <v>71</v>
      </c>
      <c r="AB35" s="22"/>
      <c r="AO35" s="27"/>
      <c r="AP35" s="31"/>
    </row>
    <row r="36" spans="2:42" s="31" customFormat="1" x14ac:dyDescent="0.2">
      <c r="B36" s="37" t="s">
        <v>30</v>
      </c>
      <c r="C36" s="38" t="s">
        <v>7</v>
      </c>
      <c r="D36" s="101"/>
      <c r="E36" s="102"/>
      <c r="F36" s="102"/>
      <c r="G36" s="95" t="s">
        <v>45</v>
      </c>
      <c r="H36" s="96"/>
      <c r="I36" s="97"/>
      <c r="J36" s="103" t="str">
        <f>IF(D36="","",VLOOKUP(D36,$AA$4:$AO$23,15,FALSE)&amp;"")</f>
        <v/>
      </c>
      <c r="K36" s="104"/>
      <c r="L36" s="105"/>
      <c r="M36" s="39"/>
      <c r="N36" s="40" t="s">
        <v>38</v>
      </c>
      <c r="O36" s="38" t="s">
        <v>7</v>
      </c>
      <c r="P36" s="101"/>
      <c r="Q36" s="102"/>
      <c r="R36" s="102"/>
      <c r="S36" s="95" t="s">
        <v>45</v>
      </c>
      <c r="T36" s="96"/>
      <c r="U36" s="97"/>
      <c r="V36" s="103" t="str">
        <f>IF(P36="","",VLOOKUP(P36,$AA$4:$AO$23,15,FALSE)&amp;"")</f>
        <v/>
      </c>
      <c r="W36" s="104"/>
      <c r="X36" s="105"/>
      <c r="AA36" s="22" t="s">
        <v>81</v>
      </c>
      <c r="AB36" s="27"/>
      <c r="AC36" s="27"/>
      <c r="AD36" s="27"/>
      <c r="AE36" s="27"/>
      <c r="AF36" s="27"/>
      <c r="AG36" s="27"/>
      <c r="AH36" s="27"/>
      <c r="AI36" s="27"/>
      <c r="AJ36" s="27"/>
      <c r="AK36" s="27"/>
      <c r="AL36" s="27"/>
      <c r="AM36" s="27"/>
      <c r="AN36" s="27"/>
      <c r="AO36" s="27"/>
    </row>
    <row r="37" spans="2:42" s="31" customFormat="1" x14ac:dyDescent="0.2">
      <c r="C37" s="41" t="s">
        <v>8</v>
      </c>
      <c r="D37" s="89" t="str">
        <f>IF(D36="","",VLOOKUP(D36,$AA$4:$AO$23,2,FALSE)&amp;"")</f>
        <v/>
      </c>
      <c r="E37" s="90"/>
      <c r="F37" s="90"/>
      <c r="G37" s="90"/>
      <c r="H37" s="90"/>
      <c r="I37" s="90"/>
      <c r="J37" s="90"/>
      <c r="K37" s="90"/>
      <c r="L37" s="91"/>
      <c r="N37" s="32"/>
      <c r="O37" s="41" t="s">
        <v>8</v>
      </c>
      <c r="P37" s="89" t="str">
        <f>IF(P36="","",VLOOKUP(P36,$AA$4:$AO$23,2,FALSE)&amp;"")</f>
        <v/>
      </c>
      <c r="Q37" s="90"/>
      <c r="R37" s="90"/>
      <c r="S37" s="90"/>
      <c r="T37" s="90"/>
      <c r="U37" s="90"/>
      <c r="V37" s="90"/>
      <c r="W37" s="90"/>
      <c r="X37" s="91"/>
      <c r="AA37" s="22" t="s">
        <v>42</v>
      </c>
      <c r="AB37" s="27"/>
      <c r="AC37" s="27"/>
      <c r="AD37" s="27"/>
      <c r="AE37" s="27"/>
      <c r="AF37" s="27"/>
      <c r="AG37" s="27"/>
      <c r="AH37" s="27"/>
      <c r="AI37" s="27"/>
      <c r="AJ37" s="27"/>
      <c r="AK37" s="27"/>
      <c r="AL37" s="27"/>
      <c r="AM37" s="27"/>
      <c r="AN37" s="27"/>
      <c r="AO37" s="27"/>
    </row>
    <row r="38" spans="2:42" s="31" customFormat="1" x14ac:dyDescent="0.2">
      <c r="C38" s="41" t="s">
        <v>11</v>
      </c>
      <c r="D38" s="92" t="str">
        <f>IF(D36="","",VLOOKUP(D36,$AA$4:$AN$23,3,FALSE)&amp;"")</f>
        <v/>
      </c>
      <c r="E38" s="93"/>
      <c r="F38" s="94"/>
      <c r="G38" s="95" t="s">
        <v>12</v>
      </c>
      <c r="H38" s="96"/>
      <c r="I38" s="97"/>
      <c r="J38" s="98" t="str">
        <f>IF(D36="","",VLOOKUP(D36,$AA$4:$AN$23,4,FALSE)&amp;"")</f>
        <v/>
      </c>
      <c r="K38" s="99"/>
      <c r="L38" s="100"/>
      <c r="N38" s="32"/>
      <c r="O38" s="41" t="s">
        <v>11</v>
      </c>
      <c r="P38" s="92" t="str">
        <f>IF(P36="","",VLOOKUP(P36,$AA$4:$AN$23,3,FALSE)&amp;"")</f>
        <v/>
      </c>
      <c r="Q38" s="93"/>
      <c r="R38" s="94"/>
      <c r="S38" s="95" t="s">
        <v>12</v>
      </c>
      <c r="T38" s="96"/>
      <c r="U38" s="97"/>
      <c r="V38" s="98" t="str">
        <f>IF(P36="","",VLOOKUP(P36,$AA$4:$AN$23,4,FALSE)&amp;"")</f>
        <v/>
      </c>
      <c r="W38" s="99"/>
      <c r="X38" s="100"/>
      <c r="Z38" s="22"/>
      <c r="AA38" s="27" t="s">
        <v>41</v>
      </c>
      <c r="AB38" s="27"/>
      <c r="AC38" s="27"/>
      <c r="AD38" s="27"/>
      <c r="AE38" s="27"/>
      <c r="AF38" s="27"/>
      <c r="AG38" s="27"/>
      <c r="AH38" s="27"/>
      <c r="AI38" s="27"/>
      <c r="AJ38" s="27"/>
      <c r="AK38" s="27"/>
      <c r="AL38" s="27"/>
      <c r="AM38" s="27"/>
      <c r="AN38" s="27"/>
      <c r="AO38" s="27"/>
    </row>
    <row r="39" spans="2:42" s="31" customFormat="1" x14ac:dyDescent="0.2">
      <c r="C39" s="41" t="s">
        <v>13</v>
      </c>
      <c r="D39" s="77" t="str">
        <f>IF(J39="","",DATEDIF(J39,大会・チーム情報!$C$3,"Y"))</f>
        <v/>
      </c>
      <c r="E39" s="78"/>
      <c r="F39" s="79"/>
      <c r="G39" s="80" t="s">
        <v>27</v>
      </c>
      <c r="H39" s="81"/>
      <c r="I39" s="82"/>
      <c r="J39" s="83" t="str">
        <f>TEXT(IF(D36="","",VLOOKUP(D36,$AA$4:$AN$23,5,FALSE)&amp;""),"YYYY年MM月DD日")</f>
        <v/>
      </c>
      <c r="K39" s="84"/>
      <c r="L39" s="85"/>
      <c r="N39" s="32"/>
      <c r="O39" s="41" t="s">
        <v>13</v>
      </c>
      <c r="P39" s="77" t="str">
        <f>IF(V39="","",DATEDIF(V39,大会・チーム情報!$C$3,"Y"))</f>
        <v/>
      </c>
      <c r="Q39" s="78"/>
      <c r="R39" s="79"/>
      <c r="S39" s="80" t="s">
        <v>27</v>
      </c>
      <c r="T39" s="81"/>
      <c r="U39" s="82"/>
      <c r="V39" s="83" t="str">
        <f>TEXT(IF(P36="","",VLOOKUP(P36,$AA$4:$AN$23,5,FALSE)&amp;""),"YYYY年MM月DD日")</f>
        <v/>
      </c>
      <c r="W39" s="84"/>
      <c r="X39" s="85"/>
      <c r="AA39" s="27" t="s">
        <v>72</v>
      </c>
      <c r="AB39" s="27"/>
      <c r="AC39" s="27"/>
      <c r="AD39" s="27"/>
      <c r="AE39" s="27"/>
      <c r="AF39" s="27"/>
      <c r="AG39" s="27"/>
      <c r="AH39" s="27"/>
      <c r="AI39" s="27"/>
      <c r="AJ39" s="27"/>
      <c r="AK39" s="27"/>
      <c r="AL39" s="27"/>
      <c r="AM39" s="27"/>
      <c r="AN39" s="27"/>
      <c r="AO39" s="27"/>
      <c r="AP39" s="22"/>
    </row>
    <row r="40" spans="2:42" s="31" customFormat="1" x14ac:dyDescent="0.2">
      <c r="C40" s="41" t="s">
        <v>18</v>
      </c>
      <c r="D40" s="86" t="str">
        <f>IF(D36="","",VLOOKUP(D36,$AA$4:$AN$23,6,FALSE)&amp;"")</f>
        <v/>
      </c>
      <c r="E40" s="87"/>
      <c r="F40" s="87"/>
      <c r="G40" s="87"/>
      <c r="H40" s="87"/>
      <c r="I40" s="87"/>
      <c r="J40" s="87"/>
      <c r="K40" s="87"/>
      <c r="L40" s="88"/>
      <c r="N40" s="32"/>
      <c r="O40" s="41" t="s">
        <v>18</v>
      </c>
      <c r="P40" s="86" t="str">
        <f>IF(P36="","",VLOOKUP(P36,$AA$4:$AN$23,6,FALSE)&amp;"")</f>
        <v/>
      </c>
      <c r="Q40" s="87"/>
      <c r="R40" s="87"/>
      <c r="S40" s="87"/>
      <c r="T40" s="87"/>
      <c r="U40" s="87"/>
      <c r="V40" s="87"/>
      <c r="W40" s="87"/>
      <c r="X40" s="88"/>
      <c r="AB40" s="27"/>
      <c r="AC40" s="27"/>
      <c r="AD40" s="27"/>
      <c r="AE40" s="27"/>
      <c r="AF40" s="27"/>
      <c r="AG40" s="27"/>
      <c r="AH40" s="27"/>
      <c r="AI40" s="27"/>
      <c r="AJ40" s="27"/>
      <c r="AK40" s="27"/>
      <c r="AL40" s="27"/>
      <c r="AM40" s="27"/>
      <c r="AN40" s="27"/>
      <c r="AO40" s="27"/>
    </row>
    <row r="41" spans="2:42" s="31" customFormat="1" x14ac:dyDescent="0.2">
      <c r="C41" s="41" t="s">
        <v>9</v>
      </c>
      <c r="D41" s="87" t="str">
        <f>IF(D36="","",VLOOKUP(D36,$AA$4:$AN$23,7,FALSE)&amp;"")</f>
        <v/>
      </c>
      <c r="E41" s="87"/>
      <c r="F41" s="87"/>
      <c r="G41" s="87"/>
      <c r="H41" s="87"/>
      <c r="I41" s="87"/>
      <c r="J41" s="87"/>
      <c r="K41" s="87"/>
      <c r="L41" s="88"/>
      <c r="N41" s="32"/>
      <c r="O41" s="41" t="s">
        <v>9</v>
      </c>
      <c r="P41" s="87" t="str">
        <f>IF(P36="","",VLOOKUP(P36,$AA$4:$AN$23,7,FALSE)&amp;"")</f>
        <v/>
      </c>
      <c r="Q41" s="87"/>
      <c r="R41" s="87"/>
      <c r="S41" s="87"/>
      <c r="T41" s="87"/>
      <c r="U41" s="87"/>
      <c r="V41" s="87"/>
      <c r="W41" s="87"/>
      <c r="X41" s="88"/>
      <c r="AB41" s="27"/>
    </row>
    <row r="42" spans="2:42" s="31" customFormat="1" x14ac:dyDescent="0.2">
      <c r="C42" s="41" t="s">
        <v>26</v>
      </c>
      <c r="D42" s="87" t="str">
        <f>IF(D36="","",VLOOKUP(D36,$AA$4:$AN$23,8,FALSE)&amp;"")</f>
        <v/>
      </c>
      <c r="E42" s="87"/>
      <c r="F42" s="87"/>
      <c r="G42" s="87"/>
      <c r="H42" s="87"/>
      <c r="I42" s="87"/>
      <c r="J42" s="87"/>
      <c r="K42" s="87"/>
      <c r="L42" s="88"/>
      <c r="N42" s="32"/>
      <c r="O42" s="41" t="s">
        <v>26</v>
      </c>
      <c r="P42" s="87" t="str">
        <f>IF(P36="","",VLOOKUP(P36,$AA$4:$AN$23,8,FALSE)&amp;"")</f>
        <v/>
      </c>
      <c r="Q42" s="87"/>
      <c r="R42" s="87"/>
      <c r="S42" s="87"/>
      <c r="T42" s="87"/>
      <c r="U42" s="87"/>
      <c r="V42" s="87"/>
      <c r="W42" s="87"/>
      <c r="X42" s="88"/>
      <c r="AB42" s="27"/>
    </row>
    <row r="43" spans="2:42" s="31" customFormat="1" x14ac:dyDescent="0.2">
      <c r="C43" s="41" t="s">
        <v>15</v>
      </c>
      <c r="D43" s="87" t="str">
        <f>IF(D36="","",VLOOKUP(D36,$AA$4:$AN$23,9,FALSE)&amp;"")</f>
        <v/>
      </c>
      <c r="E43" s="87"/>
      <c r="F43" s="87"/>
      <c r="G43" s="87"/>
      <c r="H43" s="87"/>
      <c r="I43" s="87"/>
      <c r="J43" s="87"/>
      <c r="K43" s="87"/>
      <c r="L43" s="88"/>
      <c r="N43" s="32"/>
      <c r="O43" s="41" t="s">
        <v>15</v>
      </c>
      <c r="P43" s="87" t="str">
        <f>IF(P36="","",VLOOKUP(P36,$AA$4:$AN$23,9,FALSE)&amp;"")</f>
        <v/>
      </c>
      <c r="Q43" s="87"/>
      <c r="R43" s="87"/>
      <c r="S43" s="87"/>
      <c r="T43" s="87"/>
      <c r="U43" s="87"/>
      <c r="V43" s="87"/>
      <c r="W43" s="87"/>
      <c r="X43" s="88"/>
    </row>
    <row r="44" spans="2:42" s="31" customFormat="1" x14ac:dyDescent="0.2">
      <c r="C44" s="42" t="s">
        <v>14</v>
      </c>
      <c r="D44" s="106" t="str">
        <f>IF(J44="","",DATEDIF(J44,大会・チーム情報!$C$3,"Y")+1)</f>
        <v/>
      </c>
      <c r="E44" s="106"/>
      <c r="F44" s="106"/>
      <c r="G44" s="80" t="s">
        <v>28</v>
      </c>
      <c r="H44" s="81"/>
      <c r="I44" s="82"/>
      <c r="J44" s="83" t="str">
        <f>TEXT(IF(D36="","",VLOOKUP(D36,$AA$4:$AN$23,10,FALSE)&amp;""),"YYYY年MM月DD日")</f>
        <v/>
      </c>
      <c r="K44" s="84"/>
      <c r="L44" s="85"/>
      <c r="N44" s="32"/>
      <c r="O44" s="42" t="s">
        <v>14</v>
      </c>
      <c r="P44" s="106" t="str">
        <f>IF(V44="","",DATEDIF(V44,大会・チーム情報!$C$3,"Y")+1)</f>
        <v/>
      </c>
      <c r="Q44" s="106"/>
      <c r="R44" s="106"/>
      <c r="S44" s="80" t="s">
        <v>28</v>
      </c>
      <c r="T44" s="81"/>
      <c r="U44" s="82"/>
      <c r="V44" s="83" t="str">
        <f>TEXT(IF(P36="","",VLOOKUP(P36,$AA$4:$AN$23,10,FALSE)&amp;""),"YYYY年MM月DD日")</f>
        <v/>
      </c>
      <c r="W44" s="84"/>
      <c r="X44" s="85"/>
    </row>
    <row r="45" spans="2:42" s="31" customFormat="1" x14ac:dyDescent="0.2">
      <c r="C45" s="41" t="s">
        <v>10</v>
      </c>
      <c r="D45" s="86" t="str">
        <f>IF(D36="","",VLOOKUP(D36,$AA$4:$AN$23,11,FALSE)&amp;"")</f>
        <v/>
      </c>
      <c r="E45" s="87"/>
      <c r="F45" s="87"/>
      <c r="G45" s="107"/>
      <c r="H45" s="43"/>
      <c r="I45" s="43"/>
      <c r="J45" s="43"/>
      <c r="K45" s="43"/>
      <c r="L45" s="44"/>
      <c r="N45" s="32"/>
      <c r="O45" s="41" t="s">
        <v>10</v>
      </c>
      <c r="P45" s="86" t="str">
        <f>IF(P36="","",VLOOKUP(P36,$AA$4:$AN$23,11,FALSE)&amp;"")</f>
        <v/>
      </c>
      <c r="Q45" s="87"/>
      <c r="R45" s="87"/>
      <c r="S45" s="107"/>
      <c r="T45" s="43"/>
      <c r="U45" s="43"/>
      <c r="V45" s="43"/>
      <c r="W45" s="43"/>
      <c r="X45" s="44"/>
      <c r="AA45" s="32"/>
      <c r="AO45" s="22"/>
    </row>
    <row r="46" spans="2:42" s="31" customFormat="1" ht="12.5" thickBot="1" x14ac:dyDescent="0.25">
      <c r="C46" s="45" t="s">
        <v>40</v>
      </c>
      <c r="D46" s="46" t="s">
        <v>20</v>
      </c>
      <c r="E46" s="47" t="str">
        <f>IF(D36="","",VLOOKUP(D36,$AA$4:$AN$23,12,FALSE)&amp;"")</f>
        <v/>
      </c>
      <c r="F46" s="48" t="s">
        <v>22</v>
      </c>
      <c r="G46" s="47" t="str">
        <f>IF(D36="","",VLOOKUP(D36,$AA$4:$AN$23,13,FALSE)&amp;"")</f>
        <v/>
      </c>
      <c r="H46" s="49" t="s">
        <v>24</v>
      </c>
      <c r="I46" s="47" t="str">
        <f>IF(D36="","",VLOOKUP(D36,$AA$4:$AN$23,14,FALSE)&amp;"")</f>
        <v/>
      </c>
      <c r="J46" s="50"/>
      <c r="K46" s="50"/>
      <c r="L46" s="51"/>
      <c r="N46" s="32"/>
      <c r="O46" s="45" t="s">
        <v>40</v>
      </c>
      <c r="P46" s="46" t="s">
        <v>20</v>
      </c>
      <c r="Q46" s="47" t="str">
        <f>IF(P36="","",VLOOKUP(P36,$AA$4:$AN$23,12,FALSE)&amp;"")</f>
        <v/>
      </c>
      <c r="R46" s="48" t="s">
        <v>22</v>
      </c>
      <c r="S46" s="47" t="str">
        <f>IF(P36="","",VLOOKUP(P36,$AA$4:$AN$23,13,FALSE)&amp;"")</f>
        <v/>
      </c>
      <c r="T46" s="49" t="s">
        <v>24</v>
      </c>
      <c r="U46" s="47" t="str">
        <f>IF(P36="","",VLOOKUP(P36,$AA$4:$AN$23,14,FALSE)&amp;"")</f>
        <v/>
      </c>
      <c r="V46" s="50"/>
      <c r="W46" s="50"/>
      <c r="X46" s="51"/>
      <c r="AA46" s="32"/>
    </row>
    <row r="47" spans="2:42" ht="12.5" thickBot="1" x14ac:dyDescent="0.25">
      <c r="Z47" s="31"/>
      <c r="AA47" s="32"/>
      <c r="AB47" s="31"/>
      <c r="AC47" s="31"/>
      <c r="AD47" s="31"/>
      <c r="AE47" s="31"/>
      <c r="AF47" s="31"/>
      <c r="AG47" s="31"/>
      <c r="AH47" s="31"/>
      <c r="AI47" s="31"/>
      <c r="AJ47" s="31"/>
      <c r="AK47" s="31"/>
      <c r="AL47" s="31"/>
      <c r="AM47" s="31"/>
      <c r="AN47" s="31"/>
      <c r="AO47" s="31"/>
      <c r="AP47" s="31"/>
    </row>
    <row r="48" spans="2:42" s="31" customFormat="1" x14ac:dyDescent="0.2">
      <c r="B48" s="37" t="s">
        <v>31</v>
      </c>
      <c r="C48" s="38" t="s">
        <v>7</v>
      </c>
      <c r="D48" s="101"/>
      <c r="E48" s="102"/>
      <c r="F48" s="102"/>
      <c r="G48" s="95" t="s">
        <v>45</v>
      </c>
      <c r="H48" s="96"/>
      <c r="I48" s="97"/>
      <c r="J48" s="103" t="str">
        <f>IF(D48="","",VLOOKUP(D48,$AA$4:$AO$23,15,FALSE)&amp;"")</f>
        <v/>
      </c>
      <c r="K48" s="104"/>
      <c r="L48" s="105"/>
      <c r="M48" s="39"/>
      <c r="N48" s="40" t="s">
        <v>39</v>
      </c>
      <c r="O48" s="38" t="s">
        <v>7</v>
      </c>
      <c r="P48" s="101"/>
      <c r="Q48" s="102"/>
      <c r="R48" s="102"/>
      <c r="S48" s="95" t="s">
        <v>45</v>
      </c>
      <c r="T48" s="96"/>
      <c r="U48" s="97"/>
      <c r="V48" s="103" t="str">
        <f>IF(P48="","",VLOOKUP(P48,$AA$4:$AO$23,15,FALSE)&amp;"")</f>
        <v/>
      </c>
      <c r="W48" s="104"/>
      <c r="X48" s="105"/>
      <c r="AA48" s="32"/>
    </row>
    <row r="49" spans="2:42" s="31" customFormat="1" x14ac:dyDescent="0.2">
      <c r="C49" s="41" t="s">
        <v>8</v>
      </c>
      <c r="D49" s="89" t="str">
        <f>IF(D48="","",VLOOKUP(D48,$AA$4:$AO$23,2,FALSE)&amp;"")</f>
        <v/>
      </c>
      <c r="E49" s="90"/>
      <c r="F49" s="90"/>
      <c r="G49" s="90"/>
      <c r="H49" s="90"/>
      <c r="I49" s="90"/>
      <c r="J49" s="90"/>
      <c r="K49" s="90"/>
      <c r="L49" s="91"/>
      <c r="N49" s="32"/>
      <c r="O49" s="41" t="s">
        <v>8</v>
      </c>
      <c r="P49" s="89" t="str">
        <f>IF(P48="","",VLOOKUP(P48,$AA$4:$AO$23,2,FALSE)&amp;"")</f>
        <v/>
      </c>
      <c r="Q49" s="90"/>
      <c r="R49" s="90"/>
      <c r="S49" s="90"/>
      <c r="T49" s="90"/>
      <c r="U49" s="90"/>
      <c r="V49" s="90"/>
      <c r="W49" s="90"/>
      <c r="X49" s="91"/>
      <c r="AA49" s="32"/>
    </row>
    <row r="50" spans="2:42" s="31" customFormat="1" x14ac:dyDescent="0.2">
      <c r="C50" s="41" t="s">
        <v>11</v>
      </c>
      <c r="D50" s="92" t="str">
        <f>IF(D48="","",VLOOKUP(D48,$AA$4:$AN$23,3,FALSE)&amp;"")</f>
        <v/>
      </c>
      <c r="E50" s="93"/>
      <c r="F50" s="94"/>
      <c r="G50" s="95" t="s">
        <v>12</v>
      </c>
      <c r="H50" s="96"/>
      <c r="I50" s="97"/>
      <c r="J50" s="98" t="str">
        <f>IF(D48="","",VLOOKUP(D48,$AA$4:$AN$23,4,FALSE)&amp;"")</f>
        <v/>
      </c>
      <c r="K50" s="99"/>
      <c r="L50" s="100"/>
      <c r="N50" s="32"/>
      <c r="O50" s="41" t="s">
        <v>11</v>
      </c>
      <c r="P50" s="92" t="str">
        <f>IF(P48="","",VLOOKUP(P48,$AA$4:$AN$23,3,FALSE)&amp;"")</f>
        <v/>
      </c>
      <c r="Q50" s="93"/>
      <c r="R50" s="94"/>
      <c r="S50" s="95" t="s">
        <v>12</v>
      </c>
      <c r="T50" s="96"/>
      <c r="U50" s="97"/>
      <c r="V50" s="98" t="str">
        <f>IF(P48="","",VLOOKUP(P48,$AA$4:$AN$23,4,FALSE)&amp;"")</f>
        <v/>
      </c>
      <c r="W50" s="99"/>
      <c r="X50" s="100"/>
      <c r="Z50" s="22"/>
      <c r="AA50" s="32"/>
    </row>
    <row r="51" spans="2:42" s="31" customFormat="1" x14ac:dyDescent="0.2">
      <c r="C51" s="41" t="s">
        <v>13</v>
      </c>
      <c r="D51" s="77" t="str">
        <f>IF(J51="","",DATEDIF(J51,大会・チーム情報!$C$3,"Y"))</f>
        <v/>
      </c>
      <c r="E51" s="78"/>
      <c r="F51" s="79"/>
      <c r="G51" s="80" t="s">
        <v>27</v>
      </c>
      <c r="H51" s="81"/>
      <c r="I51" s="82"/>
      <c r="J51" s="83" t="str">
        <f>TEXT(IF(D48="","",VLOOKUP(D48,$AA$4:$AN$23,5,FALSE)&amp;""),"YYYY年MM月DD日")</f>
        <v/>
      </c>
      <c r="K51" s="84"/>
      <c r="L51" s="85"/>
      <c r="N51" s="32"/>
      <c r="O51" s="41" t="s">
        <v>13</v>
      </c>
      <c r="P51" s="77" t="str">
        <f>IF(V51="","",DATEDIF(V51,大会・チーム情報!$C$3,"Y"))</f>
        <v/>
      </c>
      <c r="Q51" s="78"/>
      <c r="R51" s="79"/>
      <c r="S51" s="80" t="s">
        <v>27</v>
      </c>
      <c r="T51" s="81"/>
      <c r="U51" s="82"/>
      <c r="V51" s="83" t="str">
        <f>TEXT(IF(P48="","",VLOOKUP(P48,$AA$4:$AN$23,5,FALSE)&amp;""),"YYYY年MM月DD日")</f>
        <v/>
      </c>
      <c r="W51" s="84"/>
      <c r="X51" s="85"/>
      <c r="AA51" s="32"/>
      <c r="AP51" s="22"/>
    </row>
    <row r="52" spans="2:42" s="31" customFormat="1" x14ac:dyDescent="0.2">
      <c r="C52" s="41" t="s">
        <v>18</v>
      </c>
      <c r="D52" s="86" t="str">
        <f>IF(D48="","",VLOOKUP(D48,$AA$4:$AN$23,6,FALSE)&amp;"")</f>
        <v/>
      </c>
      <c r="E52" s="87"/>
      <c r="F52" s="87"/>
      <c r="G52" s="87"/>
      <c r="H52" s="87"/>
      <c r="I52" s="87"/>
      <c r="J52" s="87"/>
      <c r="K52" s="87"/>
      <c r="L52" s="88"/>
      <c r="N52" s="32"/>
      <c r="O52" s="41" t="s">
        <v>18</v>
      </c>
      <c r="P52" s="86" t="str">
        <f>IF(P48="","",VLOOKUP(P48,$AA$4:$AN$23,6,FALSE)&amp;"")</f>
        <v/>
      </c>
      <c r="Q52" s="87"/>
      <c r="R52" s="87"/>
      <c r="S52" s="87"/>
      <c r="T52" s="87"/>
      <c r="U52" s="87"/>
      <c r="V52" s="87"/>
      <c r="W52" s="87"/>
      <c r="X52" s="88"/>
      <c r="AA52" s="26"/>
      <c r="AB52" s="27"/>
      <c r="AC52" s="27"/>
      <c r="AD52" s="27"/>
      <c r="AE52" s="27"/>
      <c r="AF52" s="27"/>
      <c r="AG52" s="27"/>
      <c r="AH52" s="27"/>
      <c r="AI52" s="27"/>
      <c r="AJ52" s="27"/>
      <c r="AK52" s="27"/>
      <c r="AL52" s="27"/>
      <c r="AM52" s="27"/>
      <c r="AN52" s="27"/>
    </row>
    <row r="53" spans="2:42" s="31" customFormat="1" x14ac:dyDescent="0.2">
      <c r="C53" s="41" t="s">
        <v>9</v>
      </c>
      <c r="D53" s="87" t="str">
        <f>IF(D48="","",VLOOKUP(D48,$AA$4:$AN$23,7,FALSE)&amp;"")</f>
        <v/>
      </c>
      <c r="E53" s="87"/>
      <c r="F53" s="87"/>
      <c r="G53" s="87"/>
      <c r="H53" s="87"/>
      <c r="I53" s="87"/>
      <c r="J53" s="87"/>
      <c r="K53" s="87"/>
      <c r="L53" s="88"/>
      <c r="N53" s="32"/>
      <c r="O53" s="41" t="s">
        <v>9</v>
      </c>
      <c r="P53" s="87" t="str">
        <f>IF(P48="","",VLOOKUP(P48,$AA$4:$AN$23,7,FALSE)&amp;"")</f>
        <v/>
      </c>
      <c r="Q53" s="87"/>
      <c r="R53" s="87"/>
      <c r="S53" s="87"/>
      <c r="T53" s="87"/>
      <c r="U53" s="87"/>
      <c r="V53" s="87"/>
      <c r="W53" s="87"/>
      <c r="X53" s="88"/>
      <c r="AA53" s="32"/>
    </row>
    <row r="54" spans="2:42" s="31" customFormat="1" x14ac:dyDescent="0.2">
      <c r="C54" s="41" t="s">
        <v>26</v>
      </c>
      <c r="D54" s="87" t="str">
        <f>IF(D48="","",VLOOKUP(D48,$AA$4:$AN$23,8,FALSE)&amp;"")</f>
        <v/>
      </c>
      <c r="E54" s="87"/>
      <c r="F54" s="87"/>
      <c r="G54" s="87"/>
      <c r="H54" s="87"/>
      <c r="I54" s="87"/>
      <c r="J54" s="87"/>
      <c r="K54" s="87"/>
      <c r="L54" s="88"/>
      <c r="N54" s="32"/>
      <c r="O54" s="41" t="s">
        <v>26</v>
      </c>
      <c r="P54" s="87" t="str">
        <f>IF(P48="","",VLOOKUP(P48,$AA$4:$AN$23,8,FALSE)&amp;"")</f>
        <v/>
      </c>
      <c r="Q54" s="87"/>
      <c r="R54" s="87"/>
      <c r="S54" s="87"/>
      <c r="T54" s="87"/>
      <c r="U54" s="87"/>
      <c r="V54" s="87"/>
      <c r="W54" s="87"/>
      <c r="X54" s="88"/>
      <c r="AA54" s="32"/>
    </row>
    <row r="55" spans="2:42" s="31" customFormat="1" x14ac:dyDescent="0.2">
      <c r="C55" s="41" t="s">
        <v>15</v>
      </c>
      <c r="D55" s="87" t="str">
        <f>IF(D48="","",VLOOKUP(D48,$AA$4:$AN$23,9,FALSE)&amp;"")</f>
        <v/>
      </c>
      <c r="E55" s="87"/>
      <c r="F55" s="87"/>
      <c r="G55" s="87"/>
      <c r="H55" s="87"/>
      <c r="I55" s="87"/>
      <c r="J55" s="87"/>
      <c r="K55" s="87"/>
      <c r="L55" s="88"/>
      <c r="N55" s="32"/>
      <c r="O55" s="41" t="s">
        <v>15</v>
      </c>
      <c r="P55" s="87" t="str">
        <f>IF(P48="","",VLOOKUP(P48,$AA$4:$AN$23,9,FALSE)&amp;"")</f>
        <v/>
      </c>
      <c r="Q55" s="87"/>
      <c r="R55" s="87"/>
      <c r="S55" s="87"/>
      <c r="T55" s="87"/>
      <c r="U55" s="87"/>
      <c r="V55" s="87"/>
      <c r="W55" s="87"/>
      <c r="X55" s="88"/>
      <c r="AA55" s="32"/>
    </row>
    <row r="56" spans="2:42" s="31" customFormat="1" x14ac:dyDescent="0.2">
      <c r="C56" s="42" t="s">
        <v>14</v>
      </c>
      <c r="D56" s="106" t="str">
        <f>IF(J56="","",DATEDIF(J56,大会・チーム情報!$C$3,"Y")+1)</f>
        <v/>
      </c>
      <c r="E56" s="106"/>
      <c r="F56" s="106"/>
      <c r="G56" s="80" t="s">
        <v>28</v>
      </c>
      <c r="H56" s="81"/>
      <c r="I56" s="82"/>
      <c r="J56" s="83" t="str">
        <f>TEXT(IF(D48="","",VLOOKUP(D48,$AA$4:$AN$23,10,FALSE)&amp;""),"YYYY年MM月DD日")</f>
        <v/>
      </c>
      <c r="K56" s="84"/>
      <c r="L56" s="85"/>
      <c r="N56" s="32"/>
      <c r="O56" s="42" t="s">
        <v>14</v>
      </c>
      <c r="P56" s="106" t="str">
        <f>IF(V56="","",DATEDIF(V56,大会・チーム情報!$C$3,"Y")+1)</f>
        <v/>
      </c>
      <c r="Q56" s="106"/>
      <c r="R56" s="106"/>
      <c r="S56" s="80" t="s">
        <v>28</v>
      </c>
      <c r="T56" s="81"/>
      <c r="U56" s="82"/>
      <c r="V56" s="83" t="str">
        <f>TEXT(IF(P48="","",VLOOKUP(P48,$AA$4:$AN$23,10,FALSE)&amp;""),"YYYY年MM月DD日")</f>
        <v/>
      </c>
      <c r="W56" s="84"/>
      <c r="X56" s="85"/>
      <c r="AA56" s="32"/>
    </row>
    <row r="57" spans="2:42" s="31" customFormat="1" x14ac:dyDescent="0.2">
      <c r="C57" s="41" t="s">
        <v>10</v>
      </c>
      <c r="D57" s="86" t="str">
        <f>IF(D48="","",VLOOKUP(D48,$AA$4:$AN$23,11,FALSE)&amp;"")</f>
        <v/>
      </c>
      <c r="E57" s="87"/>
      <c r="F57" s="87"/>
      <c r="G57" s="107"/>
      <c r="H57" s="43"/>
      <c r="I57" s="43"/>
      <c r="J57" s="43"/>
      <c r="K57" s="43"/>
      <c r="L57" s="44"/>
      <c r="N57" s="32"/>
      <c r="O57" s="41" t="s">
        <v>10</v>
      </c>
      <c r="P57" s="86" t="str">
        <f>IF(P48="","",VLOOKUP(P48,$AA$4:$AN$23,11,FALSE)&amp;"")</f>
        <v/>
      </c>
      <c r="Q57" s="87"/>
      <c r="R57" s="87"/>
      <c r="S57" s="107"/>
      <c r="T57" s="43"/>
      <c r="U57" s="43"/>
      <c r="V57" s="43"/>
      <c r="W57" s="43"/>
      <c r="X57" s="44"/>
      <c r="AA57" s="32"/>
      <c r="AO57" s="22"/>
    </row>
    <row r="58" spans="2:42" s="31" customFormat="1" ht="12.5" thickBot="1" x14ac:dyDescent="0.25">
      <c r="C58" s="45" t="s">
        <v>40</v>
      </c>
      <c r="D58" s="46" t="s">
        <v>20</v>
      </c>
      <c r="E58" s="47" t="str">
        <f>IF(D48="","",VLOOKUP(D48,$AA$4:$AN$23,12,FALSE)&amp;"")</f>
        <v/>
      </c>
      <c r="F58" s="48" t="s">
        <v>22</v>
      </c>
      <c r="G58" s="47" t="str">
        <f>IF(D48="","",VLOOKUP(D48,$AA$4:$AN$23,13,FALSE)&amp;"")</f>
        <v/>
      </c>
      <c r="H58" s="49" t="s">
        <v>24</v>
      </c>
      <c r="I58" s="47" t="str">
        <f>IF(D48="","",VLOOKUP(D48,$AA$4:$AN$23,14,FALSE)&amp;"")</f>
        <v/>
      </c>
      <c r="J58" s="50"/>
      <c r="K58" s="50"/>
      <c r="L58" s="51"/>
      <c r="N58" s="32"/>
      <c r="O58" s="45" t="s">
        <v>40</v>
      </c>
      <c r="P58" s="46" t="s">
        <v>20</v>
      </c>
      <c r="Q58" s="47" t="str">
        <f>IF(P48="","",VLOOKUP(P48,$AA$4:$AN$23,12,FALSE)&amp;"")</f>
        <v/>
      </c>
      <c r="R58" s="48" t="s">
        <v>22</v>
      </c>
      <c r="S58" s="47" t="str">
        <f>IF(P48="","",VLOOKUP(P48,$AA$4:$AN$23,13,FALSE)&amp;"")</f>
        <v/>
      </c>
      <c r="T58" s="49" t="s">
        <v>24</v>
      </c>
      <c r="U58" s="47" t="str">
        <f>IF(P48="","",VLOOKUP(P48,$AA$4:$AN$23,14,FALSE)&amp;"")</f>
        <v/>
      </c>
      <c r="V58" s="50"/>
      <c r="W58" s="50"/>
      <c r="X58" s="51"/>
      <c r="AA58" s="32"/>
    </row>
    <row r="59" spans="2:42" ht="12.5" thickBot="1" x14ac:dyDescent="0.25">
      <c r="Z59" s="31"/>
      <c r="AA59" s="32"/>
      <c r="AB59" s="31"/>
      <c r="AC59" s="31"/>
      <c r="AD59" s="31"/>
      <c r="AE59" s="31"/>
      <c r="AF59" s="31"/>
      <c r="AG59" s="31"/>
      <c r="AH59" s="31"/>
      <c r="AI59" s="31"/>
      <c r="AJ59" s="31"/>
      <c r="AK59" s="31"/>
      <c r="AL59" s="31"/>
      <c r="AM59" s="31"/>
      <c r="AN59" s="31"/>
      <c r="AO59" s="31"/>
      <c r="AP59" s="31"/>
    </row>
    <row r="60" spans="2:42" s="31" customFormat="1" x14ac:dyDescent="0.2">
      <c r="B60" s="37" t="s">
        <v>32</v>
      </c>
      <c r="C60" s="38" t="s">
        <v>7</v>
      </c>
      <c r="D60" s="101"/>
      <c r="E60" s="102"/>
      <c r="F60" s="102"/>
      <c r="G60" s="95" t="s">
        <v>45</v>
      </c>
      <c r="H60" s="96"/>
      <c r="I60" s="97"/>
      <c r="J60" s="103" t="str">
        <f>IF(D60="","",VLOOKUP(D60,$AA$4:$AO$23,15,FALSE)&amp;"")</f>
        <v/>
      </c>
      <c r="K60" s="104"/>
      <c r="L60" s="105"/>
      <c r="M60" s="39"/>
      <c r="N60" s="40" t="s">
        <v>34</v>
      </c>
      <c r="O60" s="38" t="s">
        <v>7</v>
      </c>
      <c r="P60" s="101"/>
      <c r="Q60" s="102"/>
      <c r="R60" s="102"/>
      <c r="S60" s="95" t="s">
        <v>45</v>
      </c>
      <c r="T60" s="96"/>
      <c r="U60" s="97"/>
      <c r="V60" s="103" t="str">
        <f>IF(P60="","",VLOOKUP(P60,$AA$4:$AO$23,15,FALSE)&amp;"")</f>
        <v/>
      </c>
      <c r="W60" s="104"/>
      <c r="X60" s="105"/>
      <c r="AA60" s="32"/>
    </row>
    <row r="61" spans="2:42" s="31" customFormat="1" x14ac:dyDescent="0.2">
      <c r="C61" s="41" t="s">
        <v>8</v>
      </c>
      <c r="D61" s="89" t="str">
        <f>IF(D60="","",VLOOKUP(D60,$AA$4:$AO$23,2,FALSE)&amp;"")</f>
        <v/>
      </c>
      <c r="E61" s="90"/>
      <c r="F61" s="90"/>
      <c r="G61" s="90"/>
      <c r="H61" s="90"/>
      <c r="I61" s="90"/>
      <c r="J61" s="90"/>
      <c r="K61" s="90"/>
      <c r="L61" s="91"/>
      <c r="N61" s="32"/>
      <c r="O61" s="41" t="s">
        <v>8</v>
      </c>
      <c r="P61" s="89" t="str">
        <f>IF(P60="","",VLOOKUP(P60,$AA$4:$AO$23,2,FALSE)&amp;"")</f>
        <v/>
      </c>
      <c r="Q61" s="90"/>
      <c r="R61" s="90"/>
      <c r="S61" s="90"/>
      <c r="T61" s="90"/>
      <c r="U61" s="90"/>
      <c r="V61" s="90"/>
      <c r="W61" s="90"/>
      <c r="X61" s="91"/>
      <c r="AA61" s="32"/>
    </row>
    <row r="62" spans="2:42" s="31" customFormat="1" x14ac:dyDescent="0.2">
      <c r="C62" s="41" t="s">
        <v>11</v>
      </c>
      <c r="D62" s="92" t="str">
        <f>IF(D60="","",VLOOKUP(D60,$AA$4:$AN$23,3,FALSE)&amp;"")</f>
        <v/>
      </c>
      <c r="E62" s="93"/>
      <c r="F62" s="94"/>
      <c r="G62" s="95" t="s">
        <v>12</v>
      </c>
      <c r="H62" s="96"/>
      <c r="I62" s="97"/>
      <c r="J62" s="98" t="str">
        <f>IF(D60="","",VLOOKUP(D60,$AA$4:$AN$23,4,FALSE)&amp;"")</f>
        <v/>
      </c>
      <c r="K62" s="99"/>
      <c r="L62" s="100"/>
      <c r="N62" s="32"/>
      <c r="O62" s="41" t="s">
        <v>11</v>
      </c>
      <c r="P62" s="92" t="str">
        <f>IF(P60="","",VLOOKUP(P60,$AA$4:$AN$23,3,FALSE)&amp;"")</f>
        <v/>
      </c>
      <c r="Q62" s="93"/>
      <c r="R62" s="94"/>
      <c r="S62" s="95" t="s">
        <v>12</v>
      </c>
      <c r="T62" s="96"/>
      <c r="U62" s="97"/>
      <c r="V62" s="98" t="str">
        <f>IF(P60="","",VLOOKUP(P60,$AA$4:$AN$23,4,FALSE)&amp;"")</f>
        <v/>
      </c>
      <c r="W62" s="99"/>
      <c r="X62" s="100"/>
      <c r="Z62" s="22"/>
      <c r="AA62" s="32"/>
    </row>
    <row r="63" spans="2:42" s="31" customFormat="1" x14ac:dyDescent="0.2">
      <c r="C63" s="41" t="s">
        <v>13</v>
      </c>
      <c r="D63" s="77" t="str">
        <f>IF(J63="","",DATEDIF(J63,大会・チーム情報!$C$3,"Y"))</f>
        <v/>
      </c>
      <c r="E63" s="78"/>
      <c r="F63" s="79"/>
      <c r="G63" s="80" t="s">
        <v>27</v>
      </c>
      <c r="H63" s="81"/>
      <c r="I63" s="82"/>
      <c r="J63" s="83" t="str">
        <f>TEXT(IF(D60="","",VLOOKUP(D60,$AA$4:$AN$23,5,FALSE)&amp;""),"YYYY年MM月DD日")</f>
        <v/>
      </c>
      <c r="K63" s="84"/>
      <c r="L63" s="85"/>
      <c r="N63" s="32"/>
      <c r="O63" s="41" t="s">
        <v>13</v>
      </c>
      <c r="P63" s="77" t="str">
        <f>IF(V63="","",DATEDIF(V63,大会・チーム情報!$C$3,"Y"))</f>
        <v/>
      </c>
      <c r="Q63" s="78"/>
      <c r="R63" s="79"/>
      <c r="S63" s="80" t="s">
        <v>27</v>
      </c>
      <c r="T63" s="81"/>
      <c r="U63" s="82"/>
      <c r="V63" s="83" t="str">
        <f>TEXT(IF(P60="","",VLOOKUP(P60,$AA$4:$AN$23,5,FALSE)&amp;""),"YYYY年MM月DD日")</f>
        <v/>
      </c>
      <c r="W63" s="84"/>
      <c r="X63" s="85"/>
      <c r="AA63" s="32"/>
      <c r="AP63" s="22"/>
    </row>
    <row r="64" spans="2:42" s="31" customFormat="1" x14ac:dyDescent="0.2">
      <c r="C64" s="41" t="s">
        <v>18</v>
      </c>
      <c r="D64" s="86" t="str">
        <f>IF(D60="","",VLOOKUP(D60,$AA$4:$AN$23,6,FALSE)&amp;"")</f>
        <v/>
      </c>
      <c r="E64" s="87"/>
      <c r="F64" s="87"/>
      <c r="G64" s="87"/>
      <c r="H64" s="87"/>
      <c r="I64" s="87"/>
      <c r="J64" s="87"/>
      <c r="K64" s="87"/>
      <c r="L64" s="88"/>
      <c r="N64" s="32"/>
      <c r="O64" s="41" t="s">
        <v>18</v>
      </c>
      <c r="P64" s="86" t="str">
        <f>IF(P60="","",VLOOKUP(P60,$AA$4:$AN$23,6,FALSE)&amp;"")</f>
        <v/>
      </c>
      <c r="Q64" s="87"/>
      <c r="R64" s="87"/>
      <c r="S64" s="87"/>
      <c r="T64" s="87"/>
      <c r="U64" s="87"/>
      <c r="V64" s="87"/>
      <c r="W64" s="87"/>
      <c r="X64" s="88"/>
      <c r="AA64" s="26"/>
      <c r="AB64" s="27"/>
      <c r="AC64" s="27"/>
      <c r="AD64" s="27"/>
      <c r="AE64" s="27"/>
      <c r="AF64" s="27"/>
      <c r="AG64" s="27"/>
      <c r="AH64" s="27"/>
      <c r="AI64" s="27"/>
      <c r="AJ64" s="27"/>
      <c r="AK64" s="27"/>
      <c r="AL64" s="27"/>
      <c r="AM64" s="27"/>
      <c r="AN64" s="27"/>
    </row>
    <row r="65" spans="2:42" s="31" customFormat="1" x14ac:dyDescent="0.2">
      <c r="C65" s="41" t="s">
        <v>9</v>
      </c>
      <c r="D65" s="87" t="str">
        <f>IF(D60="","",VLOOKUP(D60,$AA$4:$AN$23,7,FALSE)&amp;"")</f>
        <v/>
      </c>
      <c r="E65" s="87"/>
      <c r="F65" s="87"/>
      <c r="G65" s="87"/>
      <c r="H65" s="87"/>
      <c r="I65" s="87"/>
      <c r="J65" s="87"/>
      <c r="K65" s="87"/>
      <c r="L65" s="88"/>
      <c r="N65" s="32"/>
      <c r="O65" s="41" t="s">
        <v>9</v>
      </c>
      <c r="P65" s="87" t="str">
        <f>IF(P60="","",VLOOKUP(P60,$AA$4:$AN$23,7,FALSE)&amp;"")</f>
        <v/>
      </c>
      <c r="Q65" s="87"/>
      <c r="R65" s="87"/>
      <c r="S65" s="87"/>
      <c r="T65" s="87"/>
      <c r="U65" s="87"/>
      <c r="V65" s="87"/>
      <c r="W65" s="87"/>
      <c r="X65" s="88"/>
      <c r="AA65" s="32"/>
    </row>
    <row r="66" spans="2:42" s="31" customFormat="1" x14ac:dyDescent="0.2">
      <c r="C66" s="41" t="s">
        <v>26</v>
      </c>
      <c r="D66" s="87" t="str">
        <f>IF(D60="","",VLOOKUP(D60,$AA$4:$AN$23,8,FALSE)&amp;"")</f>
        <v/>
      </c>
      <c r="E66" s="87"/>
      <c r="F66" s="87"/>
      <c r="G66" s="87"/>
      <c r="H66" s="87"/>
      <c r="I66" s="87"/>
      <c r="J66" s="87"/>
      <c r="K66" s="87"/>
      <c r="L66" s="88"/>
      <c r="N66" s="32"/>
      <c r="O66" s="41" t="s">
        <v>26</v>
      </c>
      <c r="P66" s="87" t="str">
        <f>IF(P60="","",VLOOKUP(P60,$AA$4:$AN$23,8,FALSE)&amp;"")</f>
        <v/>
      </c>
      <c r="Q66" s="87"/>
      <c r="R66" s="87"/>
      <c r="S66" s="87"/>
      <c r="T66" s="87"/>
      <c r="U66" s="87"/>
      <c r="V66" s="87"/>
      <c r="W66" s="87"/>
      <c r="X66" s="88"/>
      <c r="AA66" s="32"/>
    </row>
    <row r="67" spans="2:42" s="31" customFormat="1" x14ac:dyDescent="0.2">
      <c r="C67" s="41" t="s">
        <v>15</v>
      </c>
      <c r="D67" s="87" t="str">
        <f>IF(D60="","",VLOOKUP(D60,$AA$4:$AN$23,9,FALSE)&amp;"")</f>
        <v/>
      </c>
      <c r="E67" s="87"/>
      <c r="F67" s="87"/>
      <c r="G67" s="87"/>
      <c r="H67" s="87"/>
      <c r="I67" s="87"/>
      <c r="J67" s="87"/>
      <c r="K67" s="87"/>
      <c r="L67" s="88"/>
      <c r="N67" s="32"/>
      <c r="O67" s="41" t="s">
        <v>15</v>
      </c>
      <c r="P67" s="87" t="str">
        <f>IF(P60="","",VLOOKUP(P60,$AA$4:$AN$23,9,FALSE)&amp;"")</f>
        <v/>
      </c>
      <c r="Q67" s="87"/>
      <c r="R67" s="87"/>
      <c r="S67" s="87"/>
      <c r="T67" s="87"/>
      <c r="U67" s="87"/>
      <c r="V67" s="87"/>
      <c r="W67" s="87"/>
      <c r="X67" s="88"/>
      <c r="AA67" s="32"/>
    </row>
    <row r="68" spans="2:42" s="31" customFormat="1" x14ac:dyDescent="0.2">
      <c r="C68" s="42" t="s">
        <v>14</v>
      </c>
      <c r="D68" s="106" t="str">
        <f>IF(J68="","",DATEDIF(J68,大会・チーム情報!$C$3,"Y")+1)</f>
        <v/>
      </c>
      <c r="E68" s="106"/>
      <c r="F68" s="106"/>
      <c r="G68" s="80" t="s">
        <v>28</v>
      </c>
      <c r="H68" s="81"/>
      <c r="I68" s="82"/>
      <c r="J68" s="83" t="str">
        <f>TEXT(IF(D60="","",VLOOKUP(D60,$AA$4:$AN$23,10,FALSE)&amp;""),"YYYY年MM月DD日")</f>
        <v/>
      </c>
      <c r="K68" s="84"/>
      <c r="L68" s="85"/>
      <c r="N68" s="32"/>
      <c r="O68" s="42" t="s">
        <v>14</v>
      </c>
      <c r="P68" s="106" t="str">
        <f>IF(V68="","",DATEDIF(V68,大会・チーム情報!$C$3,"Y")+1)</f>
        <v/>
      </c>
      <c r="Q68" s="106"/>
      <c r="R68" s="106"/>
      <c r="S68" s="80" t="s">
        <v>28</v>
      </c>
      <c r="T68" s="81"/>
      <c r="U68" s="82"/>
      <c r="V68" s="83" t="str">
        <f>TEXT(IF(P60="","",VLOOKUP(P60,$AA$4:$AN$23,10,FALSE)&amp;""),"YYYY年MM月DD日")</f>
        <v/>
      </c>
      <c r="W68" s="84"/>
      <c r="X68" s="85"/>
      <c r="AA68" s="32"/>
    </row>
    <row r="69" spans="2:42" s="31" customFormat="1" x14ac:dyDescent="0.2">
      <c r="C69" s="41" t="s">
        <v>10</v>
      </c>
      <c r="D69" s="86" t="str">
        <f>IF(D60="","",VLOOKUP(D60,$AA$4:$AN$23,11,FALSE)&amp;"")</f>
        <v/>
      </c>
      <c r="E69" s="87"/>
      <c r="F69" s="87"/>
      <c r="G69" s="107"/>
      <c r="H69" s="43"/>
      <c r="I69" s="43"/>
      <c r="J69" s="43"/>
      <c r="K69" s="43"/>
      <c r="L69" s="44"/>
      <c r="N69" s="32"/>
      <c r="O69" s="41" t="s">
        <v>10</v>
      </c>
      <c r="P69" s="86" t="str">
        <f>IF(P60="","",VLOOKUP(P60,$AA$4:$AN$23,11,FALSE)&amp;"")</f>
        <v/>
      </c>
      <c r="Q69" s="87"/>
      <c r="R69" s="87"/>
      <c r="S69" s="107"/>
      <c r="T69" s="43"/>
      <c r="U69" s="43"/>
      <c r="V69" s="43"/>
      <c r="W69" s="43"/>
      <c r="X69" s="44"/>
      <c r="AA69" s="32"/>
      <c r="AO69" s="22"/>
    </row>
    <row r="70" spans="2:42" s="31" customFormat="1" ht="12.5" thickBot="1" x14ac:dyDescent="0.25">
      <c r="C70" s="45" t="s">
        <v>40</v>
      </c>
      <c r="D70" s="46" t="s">
        <v>20</v>
      </c>
      <c r="E70" s="47" t="str">
        <f>IF(D60="","",VLOOKUP(D60,$AA$4:$AN$23,12,FALSE)&amp;"")</f>
        <v/>
      </c>
      <c r="F70" s="48" t="s">
        <v>22</v>
      </c>
      <c r="G70" s="47" t="str">
        <f>IF(D60="","",VLOOKUP(D60,$AA$4:$AN$23,13,FALSE)&amp;"")</f>
        <v/>
      </c>
      <c r="H70" s="49" t="s">
        <v>24</v>
      </c>
      <c r="I70" s="47" t="str">
        <f>IF(D60="","",VLOOKUP(D60,$AA$4:$AN$23,14,FALSE)&amp;"")</f>
        <v/>
      </c>
      <c r="J70" s="50"/>
      <c r="K70" s="50"/>
      <c r="L70" s="51"/>
      <c r="N70" s="32"/>
      <c r="O70" s="45" t="s">
        <v>40</v>
      </c>
      <c r="P70" s="46" t="s">
        <v>20</v>
      </c>
      <c r="Q70" s="47" t="str">
        <f>IF(P60="","",VLOOKUP(P60,$AA$4:$AN$23,12,FALSE)&amp;"")</f>
        <v/>
      </c>
      <c r="R70" s="48" t="s">
        <v>22</v>
      </c>
      <c r="S70" s="47" t="str">
        <f>IF(P60="","",VLOOKUP(P60,$AA$4:$AN$23,13,FALSE)&amp;"")</f>
        <v/>
      </c>
      <c r="T70" s="49" t="s">
        <v>24</v>
      </c>
      <c r="U70" s="47" t="str">
        <f>IF(P60="","",VLOOKUP(P60,$AA$4:$AN$23,14,FALSE)&amp;"")</f>
        <v/>
      </c>
      <c r="V70" s="50"/>
      <c r="W70" s="50"/>
      <c r="X70" s="51"/>
      <c r="AA70" s="32"/>
    </row>
    <row r="71" spans="2:42" ht="12.5" thickBot="1" x14ac:dyDescent="0.25">
      <c r="Z71" s="31"/>
      <c r="AA71" s="32"/>
      <c r="AB71" s="31"/>
      <c r="AC71" s="31"/>
      <c r="AD71" s="31"/>
      <c r="AE71" s="31"/>
      <c r="AF71" s="31"/>
      <c r="AG71" s="31"/>
      <c r="AH71" s="31"/>
      <c r="AI71" s="31"/>
      <c r="AJ71" s="31"/>
      <c r="AK71" s="31"/>
      <c r="AL71" s="31"/>
      <c r="AM71" s="31"/>
      <c r="AN71" s="31"/>
      <c r="AO71" s="31"/>
      <c r="AP71" s="31"/>
    </row>
    <row r="72" spans="2:42" s="31" customFormat="1" x14ac:dyDescent="0.2">
      <c r="B72" s="37" t="s">
        <v>33</v>
      </c>
      <c r="C72" s="38" t="s">
        <v>7</v>
      </c>
      <c r="D72" s="101"/>
      <c r="E72" s="102"/>
      <c r="F72" s="102"/>
      <c r="G72" s="95" t="s">
        <v>45</v>
      </c>
      <c r="H72" s="96"/>
      <c r="I72" s="97"/>
      <c r="J72" s="103" t="str">
        <f>IF(D72="","",VLOOKUP(D72,$AA$4:$AO$23,15,FALSE)&amp;"")</f>
        <v/>
      </c>
      <c r="K72" s="104"/>
      <c r="L72" s="105"/>
      <c r="M72" s="39"/>
      <c r="N72" s="40" t="s">
        <v>35</v>
      </c>
      <c r="O72" s="38" t="s">
        <v>7</v>
      </c>
      <c r="P72" s="101"/>
      <c r="Q72" s="102"/>
      <c r="R72" s="102"/>
      <c r="S72" s="95" t="s">
        <v>45</v>
      </c>
      <c r="T72" s="96"/>
      <c r="U72" s="97"/>
      <c r="V72" s="103" t="str">
        <f>IF(P72="","",VLOOKUP(P72,$AA$4:$AO$23,15,FALSE)&amp;"")</f>
        <v/>
      </c>
      <c r="W72" s="104"/>
      <c r="X72" s="105"/>
      <c r="AA72" s="32"/>
    </row>
    <row r="73" spans="2:42" s="31" customFormat="1" x14ac:dyDescent="0.2">
      <c r="C73" s="41" t="s">
        <v>8</v>
      </c>
      <c r="D73" s="89" t="str">
        <f>IF(D72="","",VLOOKUP(D72,$AA$4:$AO$23,2,FALSE)&amp;"")</f>
        <v/>
      </c>
      <c r="E73" s="90"/>
      <c r="F73" s="90"/>
      <c r="G73" s="90"/>
      <c r="H73" s="90"/>
      <c r="I73" s="90"/>
      <c r="J73" s="90"/>
      <c r="K73" s="90"/>
      <c r="L73" s="91"/>
      <c r="N73" s="32"/>
      <c r="O73" s="41" t="s">
        <v>8</v>
      </c>
      <c r="P73" s="89" t="str">
        <f>IF(P72="","",VLOOKUP(P72,$AA$4:$AO$23,2,FALSE)&amp;"")</f>
        <v/>
      </c>
      <c r="Q73" s="90"/>
      <c r="R73" s="90"/>
      <c r="S73" s="90"/>
      <c r="T73" s="90"/>
      <c r="U73" s="90"/>
      <c r="V73" s="90"/>
      <c r="W73" s="90"/>
      <c r="X73" s="91"/>
      <c r="AA73" s="32"/>
    </row>
    <row r="74" spans="2:42" s="31" customFormat="1" x14ac:dyDescent="0.2">
      <c r="C74" s="41" t="s">
        <v>11</v>
      </c>
      <c r="D74" s="92" t="str">
        <f>IF(D72="","",VLOOKUP(D72,$AA$4:$AN$23,3,FALSE)&amp;"")</f>
        <v/>
      </c>
      <c r="E74" s="93"/>
      <c r="F74" s="94"/>
      <c r="G74" s="95" t="s">
        <v>12</v>
      </c>
      <c r="H74" s="96"/>
      <c r="I74" s="97"/>
      <c r="J74" s="98" t="str">
        <f>IF(D72="","",VLOOKUP(D72,$AA$4:$AN$23,4,FALSE)&amp;"")</f>
        <v/>
      </c>
      <c r="K74" s="99"/>
      <c r="L74" s="100"/>
      <c r="N74" s="32"/>
      <c r="O74" s="41" t="s">
        <v>11</v>
      </c>
      <c r="P74" s="92" t="str">
        <f>IF(P72="","",VLOOKUP(P72,$AA$4:$AN$23,3,FALSE)&amp;"")</f>
        <v/>
      </c>
      <c r="Q74" s="93"/>
      <c r="R74" s="94"/>
      <c r="S74" s="95" t="s">
        <v>12</v>
      </c>
      <c r="T74" s="96"/>
      <c r="U74" s="97"/>
      <c r="V74" s="98" t="str">
        <f>IF(P72="","",VLOOKUP(P72,$AA$4:$AN$23,4,FALSE)&amp;"")</f>
        <v/>
      </c>
      <c r="W74" s="99"/>
      <c r="X74" s="100"/>
      <c r="Z74" s="22"/>
      <c r="AA74" s="32"/>
    </row>
    <row r="75" spans="2:42" s="31" customFormat="1" x14ac:dyDescent="0.2">
      <c r="C75" s="41" t="s">
        <v>13</v>
      </c>
      <c r="D75" s="77" t="str">
        <f>IF(J75="","",DATEDIF(J75,大会・チーム情報!$C$3,"Y"))</f>
        <v/>
      </c>
      <c r="E75" s="78"/>
      <c r="F75" s="79"/>
      <c r="G75" s="80" t="s">
        <v>27</v>
      </c>
      <c r="H75" s="81"/>
      <c r="I75" s="82"/>
      <c r="J75" s="83" t="str">
        <f>TEXT(IF(D72="","",VLOOKUP(D72,$AA$4:$AN$23,5,FALSE)&amp;""),"YYYY年MM月DD日")</f>
        <v/>
      </c>
      <c r="K75" s="84"/>
      <c r="L75" s="85"/>
      <c r="N75" s="32"/>
      <c r="O75" s="41" t="s">
        <v>13</v>
      </c>
      <c r="P75" s="77" t="str">
        <f>IF(V75="","",DATEDIF(V75,大会・チーム情報!$C$3,"Y"))</f>
        <v/>
      </c>
      <c r="Q75" s="78"/>
      <c r="R75" s="79"/>
      <c r="S75" s="80" t="s">
        <v>27</v>
      </c>
      <c r="T75" s="81"/>
      <c r="U75" s="82"/>
      <c r="V75" s="83" t="str">
        <f>TEXT(IF(P72="","",VLOOKUP(P72,$AA$4:$AN$23,5,FALSE)&amp;""),"YYYY年MM月DD日")</f>
        <v/>
      </c>
      <c r="W75" s="84"/>
      <c r="X75" s="85"/>
      <c r="AA75" s="32"/>
      <c r="AP75" s="22"/>
    </row>
    <row r="76" spans="2:42" s="31" customFormat="1" x14ac:dyDescent="0.2">
      <c r="C76" s="41" t="s">
        <v>18</v>
      </c>
      <c r="D76" s="86" t="str">
        <f>IF(D72="","",VLOOKUP(D72,$AA$4:$AN$23,6,FALSE)&amp;"")</f>
        <v/>
      </c>
      <c r="E76" s="87"/>
      <c r="F76" s="87"/>
      <c r="G76" s="87"/>
      <c r="H76" s="87"/>
      <c r="I76" s="87"/>
      <c r="J76" s="87"/>
      <c r="K76" s="87"/>
      <c r="L76" s="88"/>
      <c r="N76" s="32"/>
      <c r="O76" s="41" t="s">
        <v>18</v>
      </c>
      <c r="P76" s="86" t="str">
        <f>IF(P72="","",VLOOKUP(P72,$AA$4:$AN$23,6,FALSE)&amp;"")</f>
        <v/>
      </c>
      <c r="Q76" s="87"/>
      <c r="R76" s="87"/>
      <c r="S76" s="87"/>
      <c r="T76" s="87"/>
      <c r="U76" s="87"/>
      <c r="V76" s="87"/>
      <c r="W76" s="87"/>
      <c r="X76" s="88"/>
      <c r="AA76" s="26"/>
      <c r="AB76" s="27"/>
      <c r="AC76" s="27"/>
      <c r="AD76" s="27"/>
      <c r="AE76" s="27"/>
      <c r="AF76" s="27"/>
      <c r="AG76" s="27"/>
      <c r="AH76" s="27"/>
      <c r="AI76" s="27"/>
      <c r="AJ76" s="27"/>
      <c r="AK76" s="27"/>
      <c r="AL76" s="27"/>
      <c r="AM76" s="27"/>
      <c r="AN76" s="27"/>
    </row>
    <row r="77" spans="2:42" s="31" customFormat="1" x14ac:dyDescent="0.2">
      <c r="C77" s="41" t="s">
        <v>9</v>
      </c>
      <c r="D77" s="87" t="str">
        <f>IF(D72="","",VLOOKUP(D72,$AA$4:$AN$23,7,FALSE)&amp;"")</f>
        <v/>
      </c>
      <c r="E77" s="87"/>
      <c r="F77" s="87"/>
      <c r="G77" s="87"/>
      <c r="H77" s="87"/>
      <c r="I77" s="87"/>
      <c r="J77" s="87"/>
      <c r="K77" s="87"/>
      <c r="L77" s="88"/>
      <c r="N77" s="32"/>
      <c r="O77" s="41" t="s">
        <v>9</v>
      </c>
      <c r="P77" s="87" t="str">
        <f>IF(P72="","",VLOOKUP(P72,$AA$4:$AN$23,7,FALSE)&amp;"")</f>
        <v/>
      </c>
      <c r="Q77" s="87"/>
      <c r="R77" s="87"/>
      <c r="S77" s="87"/>
      <c r="T77" s="87"/>
      <c r="U77" s="87"/>
      <c r="V77" s="87"/>
      <c r="W77" s="87"/>
      <c r="X77" s="88"/>
      <c r="AA77" s="26"/>
      <c r="AB77" s="27"/>
      <c r="AC77" s="27"/>
      <c r="AD77" s="27"/>
      <c r="AE77" s="27"/>
      <c r="AF77" s="27"/>
      <c r="AG77" s="27"/>
      <c r="AH77" s="27"/>
      <c r="AI77" s="27"/>
      <c r="AJ77" s="27"/>
      <c r="AK77" s="27"/>
      <c r="AL77" s="27"/>
      <c r="AM77" s="27"/>
      <c r="AN77" s="27"/>
    </row>
    <row r="78" spans="2:42" s="31" customFormat="1" x14ac:dyDescent="0.2">
      <c r="C78" s="41" t="s">
        <v>26</v>
      </c>
      <c r="D78" s="87" t="str">
        <f>IF(D72="","",VLOOKUP(D72,$AA$4:$AN$23,8,FALSE)&amp;"")</f>
        <v/>
      </c>
      <c r="E78" s="87"/>
      <c r="F78" s="87"/>
      <c r="G78" s="87"/>
      <c r="H78" s="87"/>
      <c r="I78" s="87"/>
      <c r="J78" s="87"/>
      <c r="K78" s="87"/>
      <c r="L78" s="88"/>
      <c r="N78" s="32"/>
      <c r="O78" s="41" t="s">
        <v>26</v>
      </c>
      <c r="P78" s="87" t="str">
        <f>IF(P72="","",VLOOKUP(P72,$AA$4:$AN$23,8,FALSE)&amp;"")</f>
        <v/>
      </c>
      <c r="Q78" s="87"/>
      <c r="R78" s="87"/>
      <c r="S78" s="87"/>
      <c r="T78" s="87"/>
      <c r="U78" s="87"/>
      <c r="V78" s="87"/>
      <c r="W78" s="87"/>
      <c r="X78" s="88"/>
      <c r="AA78" s="26"/>
      <c r="AB78" s="27"/>
      <c r="AC78" s="27"/>
      <c r="AD78" s="27"/>
      <c r="AE78" s="27"/>
      <c r="AF78" s="27"/>
      <c r="AG78" s="27"/>
      <c r="AH78" s="27"/>
      <c r="AI78" s="27"/>
      <c r="AJ78" s="27"/>
      <c r="AK78" s="27"/>
      <c r="AL78" s="27"/>
      <c r="AM78" s="27"/>
      <c r="AN78" s="27"/>
    </row>
    <row r="79" spans="2:42" s="31" customFormat="1" x14ac:dyDescent="0.2">
      <c r="C79" s="41" t="s">
        <v>15</v>
      </c>
      <c r="D79" s="87" t="str">
        <f>IF(D72="","",VLOOKUP(D72,$AA$4:$AN$23,9,FALSE)&amp;"")</f>
        <v/>
      </c>
      <c r="E79" s="87"/>
      <c r="F79" s="87"/>
      <c r="G79" s="87"/>
      <c r="H79" s="87"/>
      <c r="I79" s="87"/>
      <c r="J79" s="87"/>
      <c r="K79" s="87"/>
      <c r="L79" s="88"/>
      <c r="N79" s="32"/>
      <c r="O79" s="41" t="s">
        <v>15</v>
      </c>
      <c r="P79" s="87" t="str">
        <f>IF(P72="","",VLOOKUP(P72,$AA$4:$AN$23,9,FALSE)&amp;"")</f>
        <v/>
      </c>
      <c r="Q79" s="87"/>
      <c r="R79" s="87"/>
      <c r="S79" s="87"/>
      <c r="T79" s="87"/>
      <c r="U79" s="87"/>
      <c r="V79" s="87"/>
      <c r="W79" s="87"/>
      <c r="X79" s="88"/>
      <c r="AA79" s="26"/>
      <c r="AB79" s="27"/>
      <c r="AC79" s="27"/>
      <c r="AD79" s="27"/>
      <c r="AE79" s="27"/>
      <c r="AF79" s="27"/>
      <c r="AG79" s="27"/>
      <c r="AH79" s="27"/>
      <c r="AI79" s="27"/>
      <c r="AJ79" s="27"/>
      <c r="AK79" s="27"/>
      <c r="AL79" s="27"/>
      <c r="AM79" s="27"/>
      <c r="AN79" s="27"/>
    </row>
    <row r="80" spans="2:42" s="31" customFormat="1" x14ac:dyDescent="0.2">
      <c r="C80" s="42" t="s">
        <v>14</v>
      </c>
      <c r="D80" s="106" t="str">
        <f>IF(J80="","",DATEDIF(J80,大会・チーム情報!$C$3,"Y")+1)</f>
        <v/>
      </c>
      <c r="E80" s="106"/>
      <c r="F80" s="106"/>
      <c r="G80" s="80" t="s">
        <v>28</v>
      </c>
      <c r="H80" s="81"/>
      <c r="I80" s="82"/>
      <c r="J80" s="83" t="str">
        <f>TEXT(IF(D72="","",VLOOKUP(D72,$AA$4:$AN$23,10,FALSE)&amp;""),"YYYY年MM月DD日")</f>
        <v/>
      </c>
      <c r="K80" s="84"/>
      <c r="L80" s="85"/>
      <c r="N80" s="32"/>
      <c r="O80" s="42" t="s">
        <v>14</v>
      </c>
      <c r="P80" s="106" t="str">
        <f>IF(V80="","",DATEDIF(V80,大会・チーム情報!$C$3,"Y")+1)</f>
        <v/>
      </c>
      <c r="Q80" s="106"/>
      <c r="R80" s="106"/>
      <c r="S80" s="80" t="s">
        <v>28</v>
      </c>
      <c r="T80" s="81"/>
      <c r="U80" s="82"/>
      <c r="V80" s="83" t="str">
        <f>TEXT(IF(P72="","",VLOOKUP(P72,$AA$4:$AN$23,10,FALSE)&amp;""),"YYYY年MM月DD日")</f>
        <v/>
      </c>
      <c r="W80" s="84"/>
      <c r="X80" s="85"/>
      <c r="AA80" s="26"/>
      <c r="AB80" s="27"/>
      <c r="AC80" s="27"/>
      <c r="AD80" s="27"/>
      <c r="AE80" s="27"/>
      <c r="AF80" s="27"/>
      <c r="AG80" s="27"/>
      <c r="AH80" s="27"/>
      <c r="AI80" s="27"/>
      <c r="AJ80" s="27"/>
      <c r="AK80" s="27"/>
      <c r="AL80" s="27"/>
      <c r="AM80" s="27"/>
      <c r="AN80" s="27"/>
    </row>
    <row r="81" spans="3:42" s="31" customFormat="1" x14ac:dyDescent="0.2">
      <c r="C81" s="41" t="s">
        <v>10</v>
      </c>
      <c r="D81" s="86" t="str">
        <f>IF(D72="","",VLOOKUP(D72,$AA$4:$AN$23,11,FALSE)&amp;"")</f>
        <v/>
      </c>
      <c r="E81" s="87"/>
      <c r="F81" s="87"/>
      <c r="G81" s="107"/>
      <c r="H81" s="43"/>
      <c r="I81" s="43"/>
      <c r="J81" s="43"/>
      <c r="K81" s="43"/>
      <c r="L81" s="44"/>
      <c r="N81" s="32"/>
      <c r="O81" s="41" t="s">
        <v>10</v>
      </c>
      <c r="P81" s="86" t="str">
        <f>IF(P72="","",VLOOKUP(P72,$AA$4:$AN$23,11,FALSE)&amp;"")</f>
        <v/>
      </c>
      <c r="Q81" s="87"/>
      <c r="R81" s="87"/>
      <c r="S81" s="107"/>
      <c r="T81" s="43"/>
      <c r="U81" s="43"/>
      <c r="V81" s="43"/>
      <c r="W81" s="43"/>
      <c r="X81" s="44"/>
      <c r="AA81" s="26"/>
      <c r="AB81" s="27"/>
      <c r="AC81" s="27"/>
      <c r="AD81" s="27"/>
      <c r="AE81" s="27"/>
      <c r="AF81" s="27"/>
      <c r="AG81" s="27"/>
      <c r="AH81" s="27"/>
      <c r="AI81" s="27"/>
      <c r="AJ81" s="27"/>
      <c r="AK81" s="27"/>
      <c r="AL81" s="27"/>
      <c r="AM81" s="27"/>
      <c r="AN81" s="27"/>
      <c r="AO81" s="22"/>
    </row>
    <row r="82" spans="3:42" s="31" customFormat="1" ht="12.5" thickBot="1" x14ac:dyDescent="0.25">
      <c r="C82" s="45" t="s">
        <v>40</v>
      </c>
      <c r="D82" s="46" t="s">
        <v>20</v>
      </c>
      <c r="E82" s="47" t="str">
        <f>IF(D72="","",VLOOKUP(D72,$AA$4:$AN$23,12,FALSE)&amp;"")</f>
        <v/>
      </c>
      <c r="F82" s="48" t="s">
        <v>22</v>
      </c>
      <c r="G82" s="47" t="str">
        <f>IF(D72="","",VLOOKUP(D72,$AA$4:$AN$23,13,FALSE)&amp;"")</f>
        <v/>
      </c>
      <c r="H82" s="49" t="s">
        <v>24</v>
      </c>
      <c r="I82" s="47" t="str">
        <f>IF(D72="","",VLOOKUP(D72,$AA$4:$AN$23,14,FALSE)&amp;"")</f>
        <v/>
      </c>
      <c r="J82" s="50"/>
      <c r="K82" s="50"/>
      <c r="L82" s="51"/>
      <c r="N82" s="32"/>
      <c r="O82" s="45" t="s">
        <v>40</v>
      </c>
      <c r="P82" s="46" t="s">
        <v>20</v>
      </c>
      <c r="Q82" s="47" t="str">
        <f>IF(P72="","",VLOOKUP(P72,$AA$4:$AN$23,12,FALSE)&amp;"")</f>
        <v/>
      </c>
      <c r="R82" s="48" t="s">
        <v>22</v>
      </c>
      <c r="S82" s="47" t="str">
        <f>IF(P72="","",VLOOKUP(P72,$AA$4:$AN$23,13,FALSE)&amp;"")</f>
        <v/>
      </c>
      <c r="T82" s="49" t="s">
        <v>24</v>
      </c>
      <c r="U82" s="47" t="str">
        <f>IF(P72="","",VLOOKUP(P72,$AA$4:$AN$23,14,FALSE)&amp;"")</f>
        <v/>
      </c>
      <c r="V82" s="50"/>
      <c r="W82" s="50"/>
      <c r="X82" s="51"/>
      <c r="AA82" s="26"/>
      <c r="AB82" s="27"/>
      <c r="AC82" s="27"/>
      <c r="AD82" s="27"/>
      <c r="AE82" s="27"/>
      <c r="AF82" s="27"/>
      <c r="AG82" s="27"/>
      <c r="AH82" s="27"/>
      <c r="AI82" s="27"/>
      <c r="AJ82" s="27"/>
      <c r="AK82" s="27"/>
      <c r="AL82" s="27"/>
      <c r="AM82" s="27"/>
      <c r="AN82" s="27"/>
    </row>
    <row r="83" spans="3:42" x14ac:dyDescent="0.2">
      <c r="Z83" s="31"/>
      <c r="AO83" s="31"/>
      <c r="AP83" s="31"/>
    </row>
    <row r="84" spans="3:42" x14ac:dyDescent="0.2">
      <c r="N84" s="22"/>
      <c r="Z84" s="31"/>
      <c r="AO84" s="31"/>
      <c r="AP84" s="31"/>
    </row>
    <row r="85" spans="3:42" x14ac:dyDescent="0.2">
      <c r="N85" s="22"/>
      <c r="Z85" s="31"/>
      <c r="AO85" s="31"/>
      <c r="AP85" s="31"/>
    </row>
    <row r="86" spans="3:42" x14ac:dyDescent="0.2">
      <c r="N86" s="22"/>
      <c r="AO86" s="31"/>
      <c r="AP86" s="31"/>
    </row>
    <row r="87" spans="3:42" x14ac:dyDescent="0.2">
      <c r="N87" s="22"/>
      <c r="AO87" s="31"/>
    </row>
    <row r="88" spans="3:42" x14ac:dyDescent="0.2">
      <c r="N88" s="22"/>
      <c r="AO88" s="31"/>
    </row>
    <row r="89" spans="3:42" x14ac:dyDescent="0.2">
      <c r="N89" s="22"/>
      <c r="AO89" s="31"/>
    </row>
    <row r="90" spans="3:42" x14ac:dyDescent="0.2">
      <c r="N90" s="22"/>
      <c r="AO90" s="31"/>
    </row>
    <row r="91" spans="3:42" x14ac:dyDescent="0.2">
      <c r="N91" s="22"/>
      <c r="AO91" s="31"/>
    </row>
    <row r="92" spans="3:42" x14ac:dyDescent="0.2">
      <c r="N92" s="22"/>
      <c r="AO92" s="31"/>
    </row>
    <row r="93" spans="3:42" x14ac:dyDescent="0.2">
      <c r="N93" s="22"/>
    </row>
    <row r="94" spans="3:42" x14ac:dyDescent="0.2">
      <c r="N94" s="22"/>
    </row>
    <row r="95" spans="3:42" x14ac:dyDescent="0.2">
      <c r="N95" s="22"/>
    </row>
    <row r="96" spans="3:42" x14ac:dyDescent="0.2">
      <c r="C96" s="28"/>
      <c r="D96" s="28"/>
    </row>
    <row r="100" spans="14:14" x14ac:dyDescent="0.2">
      <c r="N100" s="22"/>
    </row>
  </sheetData>
  <mergeCells count="223">
    <mergeCell ref="P4:X10"/>
    <mergeCell ref="V24:X24"/>
    <mergeCell ref="D24:F24"/>
    <mergeCell ref="G24:I24"/>
    <mergeCell ref="J24:L24"/>
    <mergeCell ref="P79:X79"/>
    <mergeCell ref="D8:L8"/>
    <mergeCell ref="D12:F12"/>
    <mergeCell ref="G12:I12"/>
    <mergeCell ref="J12:L12"/>
    <mergeCell ref="P12:R12"/>
    <mergeCell ref="S12:U12"/>
    <mergeCell ref="V12:X12"/>
    <mergeCell ref="P24:R24"/>
    <mergeCell ref="S24:U24"/>
    <mergeCell ref="S60:U60"/>
    <mergeCell ref="V60:X60"/>
    <mergeCell ref="P55:X55"/>
    <mergeCell ref="P56:R56"/>
    <mergeCell ref="S56:U56"/>
    <mergeCell ref="P69:S69"/>
    <mergeCell ref="P73:X73"/>
    <mergeCell ref="P74:R74"/>
    <mergeCell ref="S74:U74"/>
    <mergeCell ref="P80:R80"/>
    <mergeCell ref="S80:U80"/>
    <mergeCell ref="V80:X80"/>
    <mergeCell ref="P81:S81"/>
    <mergeCell ref="P75:R75"/>
    <mergeCell ref="S75:U75"/>
    <mergeCell ref="V75:X75"/>
    <mergeCell ref="P76:X76"/>
    <mergeCell ref="P77:X77"/>
    <mergeCell ref="P78:X78"/>
    <mergeCell ref="V74:X74"/>
    <mergeCell ref="P72:R72"/>
    <mergeCell ref="S72:U72"/>
    <mergeCell ref="V72:X72"/>
    <mergeCell ref="P63:R63"/>
    <mergeCell ref="S63:U63"/>
    <mergeCell ref="V63:X63"/>
    <mergeCell ref="P64:X64"/>
    <mergeCell ref="P65:X65"/>
    <mergeCell ref="P66:X66"/>
    <mergeCell ref="P67:X67"/>
    <mergeCell ref="P68:R68"/>
    <mergeCell ref="S68:U68"/>
    <mergeCell ref="V68:X68"/>
    <mergeCell ref="P57:S57"/>
    <mergeCell ref="P61:X61"/>
    <mergeCell ref="P51:R51"/>
    <mergeCell ref="S51:U51"/>
    <mergeCell ref="V51:X51"/>
    <mergeCell ref="P52:X52"/>
    <mergeCell ref="P53:X53"/>
    <mergeCell ref="P54:X54"/>
    <mergeCell ref="P62:R62"/>
    <mergeCell ref="S62:U62"/>
    <mergeCell ref="V62:X62"/>
    <mergeCell ref="P60:R60"/>
    <mergeCell ref="P45:S45"/>
    <mergeCell ref="P49:X49"/>
    <mergeCell ref="P50:R50"/>
    <mergeCell ref="S50:U50"/>
    <mergeCell ref="V50:X50"/>
    <mergeCell ref="P48:R48"/>
    <mergeCell ref="S48:U48"/>
    <mergeCell ref="V48:X48"/>
    <mergeCell ref="V56:X56"/>
    <mergeCell ref="P39:R39"/>
    <mergeCell ref="S39:U39"/>
    <mergeCell ref="V39:X39"/>
    <mergeCell ref="P40:X40"/>
    <mergeCell ref="P41:X41"/>
    <mergeCell ref="P42:X42"/>
    <mergeCell ref="P43:X43"/>
    <mergeCell ref="P44:R44"/>
    <mergeCell ref="S44:U44"/>
    <mergeCell ref="V44:X44"/>
    <mergeCell ref="P29:X29"/>
    <mergeCell ref="P30:X30"/>
    <mergeCell ref="P31:X31"/>
    <mergeCell ref="P32:R32"/>
    <mergeCell ref="S32:U32"/>
    <mergeCell ref="V32:X32"/>
    <mergeCell ref="P33:S33"/>
    <mergeCell ref="P37:X37"/>
    <mergeCell ref="P38:R38"/>
    <mergeCell ref="S38:U38"/>
    <mergeCell ref="V38:X38"/>
    <mergeCell ref="P36:R36"/>
    <mergeCell ref="S36:U36"/>
    <mergeCell ref="V36:X36"/>
    <mergeCell ref="P13:X13"/>
    <mergeCell ref="P14:R14"/>
    <mergeCell ref="S14:U14"/>
    <mergeCell ref="V14:X14"/>
    <mergeCell ref="P15:R15"/>
    <mergeCell ref="S15:U15"/>
    <mergeCell ref="V15:X15"/>
    <mergeCell ref="P16:X16"/>
    <mergeCell ref="D79:L79"/>
    <mergeCell ref="P17:X17"/>
    <mergeCell ref="P18:X18"/>
    <mergeCell ref="P19:X19"/>
    <mergeCell ref="P20:R20"/>
    <mergeCell ref="S20:U20"/>
    <mergeCell ref="V20:X20"/>
    <mergeCell ref="P21:S21"/>
    <mergeCell ref="P25:X25"/>
    <mergeCell ref="P26:R26"/>
    <mergeCell ref="S26:U26"/>
    <mergeCell ref="V26:X26"/>
    <mergeCell ref="P27:R27"/>
    <mergeCell ref="S27:U27"/>
    <mergeCell ref="V27:X27"/>
    <mergeCell ref="P28:X28"/>
    <mergeCell ref="D80:F80"/>
    <mergeCell ref="G80:I80"/>
    <mergeCell ref="J80:L80"/>
    <mergeCell ref="D81:G81"/>
    <mergeCell ref="D75:F75"/>
    <mergeCell ref="G75:I75"/>
    <mergeCell ref="J75:L75"/>
    <mergeCell ref="D76:L76"/>
    <mergeCell ref="D77:L77"/>
    <mergeCell ref="D69:G69"/>
    <mergeCell ref="D78:L78"/>
    <mergeCell ref="D73:L73"/>
    <mergeCell ref="D74:F74"/>
    <mergeCell ref="G74:I74"/>
    <mergeCell ref="J74:L74"/>
    <mergeCell ref="D72:F72"/>
    <mergeCell ref="G72:I72"/>
    <mergeCell ref="J72:L72"/>
    <mergeCell ref="D67:L67"/>
    <mergeCell ref="D68:F68"/>
    <mergeCell ref="G68:I68"/>
    <mergeCell ref="J68:L68"/>
    <mergeCell ref="J15:L15"/>
    <mergeCell ref="G20:I20"/>
    <mergeCell ref="J20:L20"/>
    <mergeCell ref="J26:L26"/>
    <mergeCell ref="D27:F27"/>
    <mergeCell ref="D16:L16"/>
    <mergeCell ref="D36:F36"/>
    <mergeCell ref="G36:I36"/>
    <mergeCell ref="J36:L36"/>
    <mergeCell ref="G27:I27"/>
    <mergeCell ref="D26:F26"/>
    <mergeCell ref="G26:I26"/>
    <mergeCell ref="J27:L27"/>
    <mergeCell ref="D28:L28"/>
    <mergeCell ref="D29:L29"/>
    <mergeCell ref="D30:L30"/>
    <mergeCell ref="D31:L31"/>
    <mergeCell ref="D32:F32"/>
    <mergeCell ref="G32:I32"/>
    <mergeCell ref="J32:L32"/>
    <mergeCell ref="O4:O10"/>
    <mergeCell ref="G14:I14"/>
    <mergeCell ref="D25:L25"/>
    <mergeCell ref="D14:F14"/>
    <mergeCell ref="D13:L13"/>
    <mergeCell ref="J14:L14"/>
    <mergeCell ref="D20:F20"/>
    <mergeCell ref="G15:I15"/>
    <mergeCell ref="D15:F15"/>
    <mergeCell ref="D17:L17"/>
    <mergeCell ref="D4:L4"/>
    <mergeCell ref="D5:L5"/>
    <mergeCell ref="D6:L6"/>
    <mergeCell ref="D7:L7"/>
    <mergeCell ref="D18:L18"/>
    <mergeCell ref="D19:L19"/>
    <mergeCell ref="D21:G21"/>
    <mergeCell ref="D33:G33"/>
    <mergeCell ref="D39:F39"/>
    <mergeCell ref="G39:I39"/>
    <mergeCell ref="J39:L39"/>
    <mergeCell ref="D40:L40"/>
    <mergeCell ref="D41:L41"/>
    <mergeCell ref="D42:L42"/>
    <mergeCell ref="D37:L37"/>
    <mergeCell ref="D38:F38"/>
    <mergeCell ref="G38:I38"/>
    <mergeCell ref="J38:L38"/>
    <mergeCell ref="D52:L52"/>
    <mergeCell ref="D49:L49"/>
    <mergeCell ref="D50:F50"/>
    <mergeCell ref="G50:I50"/>
    <mergeCell ref="J50:L50"/>
    <mergeCell ref="D53:L53"/>
    <mergeCell ref="D43:L43"/>
    <mergeCell ref="D44:F44"/>
    <mergeCell ref="G44:I44"/>
    <mergeCell ref="J44:L44"/>
    <mergeCell ref="D45:G45"/>
    <mergeCell ref="D51:F51"/>
    <mergeCell ref="G51:I51"/>
    <mergeCell ref="J51:L51"/>
    <mergeCell ref="D48:F48"/>
    <mergeCell ref="G48:I48"/>
    <mergeCell ref="J48:L48"/>
    <mergeCell ref="D60:F60"/>
    <mergeCell ref="G60:I60"/>
    <mergeCell ref="J60:L60"/>
    <mergeCell ref="D54:L54"/>
    <mergeCell ref="D55:L55"/>
    <mergeCell ref="D56:F56"/>
    <mergeCell ref="G56:I56"/>
    <mergeCell ref="J56:L56"/>
    <mergeCell ref="D57:G57"/>
    <mergeCell ref="D63:F63"/>
    <mergeCell ref="G63:I63"/>
    <mergeCell ref="J63:L63"/>
    <mergeCell ref="D64:L64"/>
    <mergeCell ref="D65:L65"/>
    <mergeCell ref="D66:L66"/>
    <mergeCell ref="D61:L61"/>
    <mergeCell ref="D62:F62"/>
    <mergeCell ref="G62:I62"/>
    <mergeCell ref="J62:L62"/>
  </mergeCells>
  <phoneticPr fontId="19"/>
  <conditionalFormatting sqref="D4:L7 P4:X10">
    <cfRule type="containsBlanks" dxfId="0" priority="60" stopIfTrue="1">
      <formula>LEN(TRIM(D4))=0</formula>
    </cfRule>
  </conditionalFormatting>
  <dataValidations count="4">
    <dataValidation type="whole" allowBlank="1" showInputMessage="1" showErrorMessage="1" sqref="AD4:AD23" xr:uid="{00000000-0002-0000-0000-000000000000}">
      <formula1>0</formula1>
      <formula2>85</formula2>
    </dataValidation>
    <dataValidation type="whole" allowBlank="1" showInputMessage="1" showErrorMessage="1" sqref="AC4:AC23" xr:uid="{00000000-0002-0000-0000-000001000000}">
      <formula1>110</formula1>
      <formula2>220</formula2>
    </dataValidation>
    <dataValidation type="date" operator="greaterThan" allowBlank="1" showInputMessage="1" showErrorMessage="1" sqref="AE4:AE23 AJ4:AJ23" xr:uid="{00000000-0002-0000-0000-000002000000}">
      <formula1>1</formula1>
    </dataValidation>
    <dataValidation type="whole" operator="greaterThanOrEqual" allowBlank="1" showInputMessage="1" showErrorMessage="1" sqref="D72:F72 P72:R72 P60:R60 D60:F60 D48:F48 P48:R48 P36:R36 D36:F36 D24:F24 P24:R24" xr:uid="{00000000-0002-0000-0000-000003000000}">
      <formula1>0</formula1>
    </dataValidation>
  </dataValidations>
  <printOptions horizontalCentered="1" verticalCentered="1"/>
  <pageMargins left="0.19685039370078741" right="0.19685039370078741" top="0.39370078740157483" bottom="0.39370078740157483" header="0.31496062992125984" footer="0.31496062992125984"/>
  <pageSetup paperSize="9" scale="36" firstPageNumber="4294963191" orientation="portrait" horizontalDpi="4294967293" r:id="rId1"/>
  <headerFooter alignWithMargins="0"/>
  <ignoredErrors>
    <ignoredError sqref="B12 B24 B36 B72 B60 B48 N72 N60 N48 N36 N24 N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30"/>
  <sheetViews>
    <sheetView workbookViewId="0"/>
  </sheetViews>
  <sheetFormatPr defaultRowHeight="12" x14ac:dyDescent="0.2"/>
  <cols>
    <col min="1" max="1" width="1.90625" style="3" customWidth="1"/>
    <col min="2" max="2" width="27.08984375" style="12" customWidth="1"/>
    <col min="3" max="5" width="4.453125" style="3" customWidth="1"/>
    <col min="6" max="6" width="13.6328125" style="3" customWidth="1"/>
    <col min="7" max="7" width="13.453125" style="12" customWidth="1"/>
    <col min="8" max="10" width="4.453125" style="3" customWidth="1"/>
    <col min="11" max="16384" width="8.7265625" style="3"/>
  </cols>
  <sheetData>
    <row r="1" spans="2:13" ht="12.5" thickBot="1" x14ac:dyDescent="0.25"/>
    <row r="2" spans="2:13" ht="13" x14ac:dyDescent="0.2">
      <c r="B2" s="1" t="s">
        <v>0</v>
      </c>
      <c r="C2" s="129" t="s">
        <v>80</v>
      </c>
      <c r="D2" s="130"/>
      <c r="E2" s="130"/>
      <c r="F2" s="130"/>
      <c r="G2" s="131"/>
    </row>
    <row r="3" spans="2:13" ht="13.5" thickBot="1" x14ac:dyDescent="0.25">
      <c r="B3" s="2" t="s">
        <v>1</v>
      </c>
      <c r="C3" s="132">
        <v>45087</v>
      </c>
      <c r="D3" s="133"/>
      <c r="E3" s="133"/>
      <c r="F3" s="133"/>
      <c r="G3" s="134"/>
    </row>
    <row r="5" spans="2:13" x14ac:dyDescent="0.2">
      <c r="B5" s="4" t="s">
        <v>3</v>
      </c>
      <c r="C5" s="4" t="s">
        <v>43</v>
      </c>
      <c r="D5" s="4" t="s">
        <v>44</v>
      </c>
      <c r="E5" s="4" t="s">
        <v>45</v>
      </c>
      <c r="F5" s="6" t="s">
        <v>46</v>
      </c>
      <c r="G5" s="4" t="s">
        <v>47</v>
      </c>
      <c r="H5" s="5" t="s">
        <v>48</v>
      </c>
      <c r="I5" s="5" t="s">
        <v>21</v>
      </c>
      <c r="J5" s="6" t="s">
        <v>23</v>
      </c>
      <c r="K5" s="4" t="s">
        <v>49</v>
      </c>
      <c r="L5" s="7" t="s">
        <v>50</v>
      </c>
      <c r="M5" s="8" t="s">
        <v>51</v>
      </c>
    </row>
    <row r="6" spans="2:13" x14ac:dyDescent="0.2">
      <c r="B6" s="11" t="str">
        <f>IF(エントリーシート!D4="","",エントリーシート!D4)</f>
        <v/>
      </c>
      <c r="C6" s="11">
        <f>COUNTA(エントリーシート!D12,エントリーシート!D24,エントリーシート!D36,エントリーシート!D48,エントリーシート!D60,エントリーシート!D72,エントリーシート!P12,エントリーシート!P24,エントリーシート!P36,エントリーシート!P48,エントリーシート!P60,エントリーシート!P72)</f>
        <v>1</v>
      </c>
      <c r="D6" s="11">
        <f>C6-E6</f>
        <v>0</v>
      </c>
      <c r="E6" s="11">
        <f>COUNTIF(エントリーシート!J12,"●")+COUNTIF(エントリーシート!J24,"●")+COUNTIF(エントリーシート!J36,"●")+COUNTIF(エントリーシート!J48,"●")+COUNTIF(エントリーシート!J60,"●")+COUNTIF(エントリーシート!J73,"●")+COUNTIF(エントリーシート!V12,"●")+COUNTIF(エントリーシート!V24,"●")+COUNTIF(エントリーシート!V36,"●")+COUNTIF(エントリーシート!V48,"●")+COUNTIF(エントリーシート!V60,"●")+COUNTIF(エントリーシート!V73,"●")</f>
        <v>1</v>
      </c>
      <c r="F6" s="11" t="str">
        <f>IF(エントリーシート!D6="","",エントリーシート!D6)</f>
        <v/>
      </c>
      <c r="G6" s="11" t="str">
        <f>IF(エントリーシート!D5="","",エントリーシート!D5)</f>
        <v/>
      </c>
      <c r="H6" s="10">
        <f>COUNTIF(エントリーシート!E22,"●")+COUNTIF(エントリーシート!E34,"●")+COUNTIF(エントリーシート!E46,"●")+COUNTIF(エントリーシート!E58,"●")+COUNTIF(エントリーシート!E70,"●")+COUNTIF(エントリーシート!E82,"●")+COUNTIF(エントリーシート!Q22,"●")+COUNTIF(エントリーシート!Q34,"●")+COUNTIF(エントリーシート!Q46,"●")+COUNTIF(エントリーシート!Q58,"●")+COUNTIF(エントリーシート!Q70,"●")+COUNTIF(エントリーシート!Q82,"●")</f>
        <v>1</v>
      </c>
      <c r="I6" s="10">
        <f>COUNTIF(エントリーシート!G22,"●")+COUNTIF(エントリーシート!G34,"●")+COUNTIF(エントリーシート!G46,"●")+COUNTIF(エントリーシート!G58,"●")+COUNTIF(エントリーシート!G70,"●")+COUNTIF(エントリーシート!G82,"●")+COUNTIF(エントリーシート!S22,"●")+COUNTIF(エントリーシート!S34,"●")+COUNTIF(エントリーシート!S46,"●")+COUNTIF(エントリーシート!S58,"●")+COUNTIF(エントリーシート!S70,"●")+COUNTIF(エントリーシート!S82,"●")</f>
        <v>1</v>
      </c>
      <c r="J6" s="10">
        <f>COUNTIF(エントリーシート!I22,"●")+COUNTIF(エントリーシート!I34,"●")+COUNTIF(エントリーシート!I46,"●")+COUNTIF(エントリーシート!I58,"●")+COUNTIF(エントリーシート!I70,"●")+COUNTIF(エントリーシート!I82,"●")+COUNTIF(エントリーシート!U22,"●")+COUNTIF(エントリーシート!U34,"●")+COUNTIF(エントリーシート!U46,"●")+COUNTIF(エントリーシート!U58,"●")+COUNTIF(エントリーシート!U70,"●")+COUNTIF(エントリーシート!U82,"●")</f>
        <v>1</v>
      </c>
      <c r="K6" s="9"/>
      <c r="L6" s="9"/>
      <c r="M6" s="10"/>
    </row>
    <row r="8" spans="2:13" x14ac:dyDescent="0.2">
      <c r="E8" s="73" t="s">
        <v>77</v>
      </c>
      <c r="F8" s="73" t="s">
        <v>78</v>
      </c>
      <c r="G8" s="74" t="s">
        <v>79</v>
      </c>
    </row>
    <row r="9" spans="2:13" x14ac:dyDescent="0.2">
      <c r="E9" s="75">
        <v>1</v>
      </c>
      <c r="F9" s="75" t="str">
        <f>エントリーシート!D13</f>
        <v>カバディ　太郎</v>
      </c>
      <c r="G9" s="76">
        <f>エントリーシート!D12</f>
        <v>1</v>
      </c>
    </row>
    <row r="10" spans="2:13" x14ac:dyDescent="0.2">
      <c r="E10" s="75">
        <v>2</v>
      </c>
      <c r="F10" s="75" t="str">
        <f>エントリーシート!D25</f>
        <v/>
      </c>
      <c r="G10" s="76">
        <f>エントリーシート!D24</f>
        <v>0</v>
      </c>
    </row>
    <row r="11" spans="2:13" x14ac:dyDescent="0.2">
      <c r="E11" s="75">
        <v>3</v>
      </c>
      <c r="F11" s="75" t="str">
        <f>エントリーシート!D37</f>
        <v/>
      </c>
      <c r="G11" s="76">
        <f>エントリーシート!D36</f>
        <v>0</v>
      </c>
    </row>
    <row r="12" spans="2:13" x14ac:dyDescent="0.2">
      <c r="E12" s="75">
        <v>4</v>
      </c>
      <c r="F12" s="75" t="str">
        <f>エントリーシート!D49</f>
        <v/>
      </c>
      <c r="G12" s="76">
        <f>エントリーシート!D48</f>
        <v>0</v>
      </c>
    </row>
    <row r="13" spans="2:13" x14ac:dyDescent="0.2">
      <c r="E13" s="75">
        <v>5</v>
      </c>
      <c r="F13" s="75" t="str">
        <f>エントリーシート!D61</f>
        <v/>
      </c>
      <c r="G13" s="76">
        <f>エントリーシート!D60</f>
        <v>0</v>
      </c>
    </row>
    <row r="14" spans="2:13" x14ac:dyDescent="0.2">
      <c r="E14" s="75">
        <v>6</v>
      </c>
      <c r="F14" s="75" t="str">
        <f>エントリーシート!D73</f>
        <v/>
      </c>
      <c r="G14" s="76">
        <f>エントリーシート!D72</f>
        <v>0</v>
      </c>
    </row>
    <row r="15" spans="2:13" x14ac:dyDescent="0.2">
      <c r="E15" s="75">
        <v>7</v>
      </c>
      <c r="F15" s="75" t="str">
        <f>エントリーシート!P13</f>
        <v/>
      </c>
      <c r="G15" s="76">
        <f>エントリーシート!P12</f>
        <v>0</v>
      </c>
    </row>
    <row r="16" spans="2:13" x14ac:dyDescent="0.2">
      <c r="E16" s="75">
        <v>8</v>
      </c>
      <c r="F16" s="75" t="str">
        <f>エントリーシート!P25</f>
        <v/>
      </c>
      <c r="G16" s="76">
        <f>エントリーシート!P24</f>
        <v>0</v>
      </c>
    </row>
    <row r="17" spans="5:9" x14ac:dyDescent="0.2">
      <c r="E17" s="75">
        <v>9</v>
      </c>
      <c r="F17" s="75" t="str">
        <f>エントリーシート!P37</f>
        <v/>
      </c>
      <c r="G17" s="76">
        <f>エントリーシート!P36</f>
        <v>0</v>
      </c>
    </row>
    <row r="18" spans="5:9" x14ac:dyDescent="0.2">
      <c r="E18" s="75">
        <v>10</v>
      </c>
      <c r="F18" s="75" t="str">
        <f>エントリーシート!P49</f>
        <v/>
      </c>
      <c r="G18" s="76">
        <f>エントリーシート!P48</f>
        <v>0</v>
      </c>
    </row>
    <row r="19" spans="5:9" x14ac:dyDescent="0.2">
      <c r="E19" s="75">
        <v>11</v>
      </c>
      <c r="F19" s="75" t="str">
        <f>エントリーシート!P61</f>
        <v/>
      </c>
      <c r="G19" s="76">
        <f>エントリーシート!P60</f>
        <v>0</v>
      </c>
      <c r="I19" s="12"/>
    </row>
    <row r="20" spans="5:9" x14ac:dyDescent="0.2">
      <c r="E20" s="75">
        <v>12</v>
      </c>
      <c r="F20" s="75" t="str">
        <f>エントリーシート!P73</f>
        <v/>
      </c>
      <c r="G20" s="76">
        <f>エントリーシート!P72</f>
        <v>0</v>
      </c>
      <c r="I20" s="12"/>
    </row>
    <row r="21" spans="5:9" x14ac:dyDescent="0.2">
      <c r="G21" s="3"/>
      <c r="I21" s="12"/>
    </row>
    <row r="22" spans="5:9" x14ac:dyDescent="0.2">
      <c r="G22" s="3"/>
      <c r="I22" s="12"/>
    </row>
    <row r="23" spans="5:9" x14ac:dyDescent="0.2">
      <c r="G23" s="3"/>
      <c r="I23" s="12"/>
    </row>
    <row r="24" spans="5:9" x14ac:dyDescent="0.2">
      <c r="G24" s="3"/>
      <c r="I24" s="12"/>
    </row>
    <row r="25" spans="5:9" x14ac:dyDescent="0.2">
      <c r="G25" s="3"/>
      <c r="I25" s="12"/>
    </row>
    <row r="26" spans="5:9" x14ac:dyDescent="0.2">
      <c r="G26" s="3"/>
      <c r="I26" s="12"/>
    </row>
    <row r="27" spans="5:9" x14ac:dyDescent="0.2">
      <c r="G27" s="3"/>
      <c r="I27" s="12"/>
    </row>
    <row r="28" spans="5:9" x14ac:dyDescent="0.2">
      <c r="G28" s="3"/>
      <c r="I28" s="12"/>
    </row>
    <row r="29" spans="5:9" x14ac:dyDescent="0.2">
      <c r="G29" s="3"/>
      <c r="I29" s="12"/>
    </row>
    <row r="30" spans="5:9" x14ac:dyDescent="0.2">
      <c r="G30" s="3"/>
      <c r="I30" s="12"/>
    </row>
  </sheetData>
  <mergeCells count="2">
    <mergeCell ref="C2:G2"/>
    <mergeCell ref="C3:G3"/>
  </mergeCells>
  <phoneticPr fontId="19"/>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4"/>
  <sheetViews>
    <sheetView workbookViewId="0"/>
  </sheetViews>
  <sheetFormatPr defaultRowHeight="13" x14ac:dyDescent="0.2"/>
  <sheetData>
    <row r="2" spans="2:3" x14ac:dyDescent="0.2">
      <c r="B2" t="s">
        <v>25</v>
      </c>
      <c r="C2" t="s">
        <v>19</v>
      </c>
    </row>
    <row r="3" spans="2:3" x14ac:dyDescent="0.2">
      <c r="C3" t="s">
        <v>56</v>
      </c>
    </row>
    <row r="4" spans="2:3" x14ac:dyDescent="0.2">
      <c r="C4" t="s">
        <v>58</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エントリーシート</vt:lpstr>
      <vt:lpstr>大会・チーム情報</vt:lpstr>
      <vt:lpstr>マスター</vt:lpstr>
      <vt:lpstr>エントリーシート!Print_Area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Yuten Kawate</cp:lastModifiedBy>
  <cp:revision/>
  <cp:lastPrinted>2020-02-22T07:02:49Z</cp:lastPrinted>
  <dcterms:created xsi:type="dcterms:W3CDTF">2007-06-08T18:05:00Z</dcterms:created>
  <dcterms:modified xsi:type="dcterms:W3CDTF">2023-04-12T02:43:39Z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